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GLTMS\TMO\Registration Scheme\CEA Record Forms-RSTMP Website\Proposed version in 2026\"/>
    </mc:Choice>
  </mc:AlternateContent>
  <bookViews>
    <workbookView xWindow="0" yWindow="0" windowWidth="28800" windowHeight="12255"/>
  </bookViews>
  <sheets>
    <sheet name="Important Notice" sheetId="1" r:id="rId1"/>
    <sheet name="Record Form" sheetId="2" r:id="rId2"/>
    <sheet name="Course list" sheetId="3" state="hidden" r:id="rId3"/>
  </sheets>
  <definedNames>
    <definedName name="_xlnm.Print_Area" localSheetId="1">'Record Form'!$A$1:$S$98</definedName>
  </definedNames>
  <calcPr calcId="162913"/>
</workbook>
</file>

<file path=xl/calcChain.xml><?xml version="1.0" encoding="utf-8"?>
<calcChain xmlns="http://schemas.openxmlformats.org/spreadsheetml/2006/main">
  <c r="E15" i="2" l="1"/>
  <c r="AF41" i="2" l="1"/>
  <c r="AD41" i="2"/>
  <c r="AD42" i="2"/>
  <c r="AF49" i="2"/>
  <c r="AF50" i="2"/>
  <c r="AF51" i="2"/>
  <c r="AF52" i="2"/>
  <c r="AF53" i="2"/>
  <c r="AF54" i="2"/>
  <c r="AE48" i="2"/>
  <c r="AE49" i="2"/>
  <c r="AE50" i="2"/>
  <c r="AE51" i="2"/>
  <c r="AE52" i="2"/>
  <c r="AE53" i="2"/>
  <c r="AE54" i="2"/>
  <c r="AD48" i="2"/>
  <c r="AD49" i="2"/>
  <c r="AD50" i="2"/>
  <c r="AD51" i="2"/>
  <c r="AD52" i="2"/>
  <c r="AD53" i="2"/>
  <c r="AD54" i="2"/>
  <c r="AC48" i="2"/>
  <c r="AC49" i="2"/>
  <c r="AC50" i="2"/>
  <c r="AC51" i="2"/>
  <c r="AC52" i="2"/>
  <c r="AC53" i="2"/>
  <c r="AC54" i="2"/>
  <c r="AB48" i="2"/>
  <c r="AB49" i="2"/>
  <c r="AB50" i="2"/>
  <c r="AB51" i="2"/>
  <c r="AB52" i="2"/>
  <c r="AB53" i="2"/>
  <c r="AB54" i="2"/>
  <c r="T49" i="2" l="1"/>
  <c r="O49" i="2" s="1"/>
  <c r="T50" i="2"/>
  <c r="O50" i="2" s="1"/>
  <c r="T51" i="2"/>
  <c r="T52" i="2"/>
  <c r="T53" i="2"/>
  <c r="T54" i="2"/>
  <c r="S52" i="2" l="1"/>
  <c r="Z52" i="2"/>
  <c r="Y52" i="2"/>
  <c r="R52" i="2"/>
  <c r="AA52" i="2"/>
  <c r="W52" i="2"/>
  <c r="Q52" i="2"/>
  <c r="X52" i="2"/>
  <c r="P52" i="2"/>
  <c r="Z51" i="2"/>
  <c r="Y51" i="2"/>
  <c r="AA51" i="2"/>
  <c r="W51" i="2"/>
  <c r="X51" i="2"/>
  <c r="AA54" i="2"/>
  <c r="W54" i="2"/>
  <c r="Q54" i="2"/>
  <c r="X54" i="2"/>
  <c r="P54" i="2"/>
  <c r="Y54" i="2"/>
  <c r="S54" i="2"/>
  <c r="Z54" i="2"/>
  <c r="R54" i="2"/>
  <c r="AA50" i="2"/>
  <c r="W50" i="2"/>
  <c r="R50" i="2"/>
  <c r="X50" i="2"/>
  <c r="Q50" i="2"/>
  <c r="P50" i="2"/>
  <c r="Z50" i="2"/>
  <c r="Y50" i="2"/>
  <c r="S50" i="2"/>
  <c r="X53" i="2"/>
  <c r="P53" i="2"/>
  <c r="Y53" i="2"/>
  <c r="S53" i="2"/>
  <c r="Z53" i="2"/>
  <c r="R53" i="2"/>
  <c r="AA53" i="2"/>
  <c r="W53" i="2"/>
  <c r="Q53" i="2"/>
  <c r="X49" i="2"/>
  <c r="Q49" i="2"/>
  <c r="P49" i="2"/>
  <c r="Z49" i="2"/>
  <c r="Y49" i="2"/>
  <c r="S49" i="2"/>
  <c r="AA49" i="2"/>
  <c r="W49" i="2"/>
  <c r="R49" i="2"/>
  <c r="T48" i="2"/>
  <c r="G49" i="2"/>
  <c r="G50" i="2"/>
  <c r="G51" i="2"/>
  <c r="G52" i="2"/>
  <c r="G53" i="2"/>
  <c r="G54" i="2"/>
  <c r="N54" i="2" s="1"/>
  <c r="G48" i="2"/>
  <c r="L50" i="2" l="1"/>
  <c r="N50" i="2"/>
  <c r="M50" i="2"/>
  <c r="J50" i="2"/>
  <c r="L49" i="2"/>
  <c r="N49" i="2"/>
  <c r="M49" i="2"/>
  <c r="J49" i="2"/>
  <c r="Z48" i="2"/>
  <c r="AA48" i="2"/>
  <c r="W48" i="2"/>
  <c r="X48" i="2"/>
  <c r="Y48" i="2"/>
  <c r="N48" i="2"/>
  <c r="M48" i="2"/>
  <c r="L48" i="2"/>
  <c r="J48" i="2"/>
  <c r="L53" i="2"/>
  <c r="N53" i="2"/>
  <c r="M53" i="2"/>
  <c r="J53" i="2"/>
  <c r="O53" i="2" s="1"/>
  <c r="N52" i="2"/>
  <c r="M52" i="2"/>
  <c r="L52" i="2"/>
  <c r="J52" i="2"/>
  <c r="O52" i="2" s="1"/>
  <c r="N51" i="2"/>
  <c r="M51" i="2"/>
  <c r="L51" i="2"/>
  <c r="J51" i="2"/>
  <c r="O48" i="2"/>
  <c r="P48" i="2"/>
  <c r="R48" i="2"/>
  <c r="S48" i="2"/>
  <c r="Q48" i="2"/>
  <c r="O51" i="2"/>
  <c r="P51" i="2"/>
  <c r="Q51" i="2"/>
  <c r="R51" i="2"/>
  <c r="S51" i="2"/>
  <c r="M54" i="2"/>
  <c r="L54" i="2"/>
  <c r="J54" i="2"/>
  <c r="O54" i="2" s="1"/>
  <c r="K658" i="3" l="1"/>
  <c r="K657" i="3"/>
  <c r="K656" i="3"/>
  <c r="K655" i="3"/>
  <c r="K654" i="3"/>
  <c r="K653" i="3"/>
  <c r="K652" i="3"/>
  <c r="K651" i="3"/>
  <c r="C661" i="3" l="1"/>
  <c r="K643" i="3" l="1"/>
  <c r="I40" i="2" l="1"/>
  <c r="E665" i="3" l="1"/>
  <c r="C665" i="3"/>
  <c r="G664" i="3"/>
  <c r="D664" i="3" s="1"/>
  <c r="M41" i="2" s="1"/>
  <c r="E664" i="3"/>
  <c r="C664" i="3"/>
  <c r="E663" i="3"/>
  <c r="C663" i="3"/>
  <c r="E662" i="3"/>
  <c r="C662" i="3"/>
  <c r="E661" i="3"/>
  <c r="K647" i="3"/>
  <c r="K646" i="3"/>
  <c r="K645" i="3"/>
  <c r="K644" i="3"/>
  <c r="K642" i="3"/>
  <c r="A75" i="2"/>
  <c r="AF42" i="2"/>
  <c r="AE42" i="2"/>
  <c r="AC42" i="2"/>
  <c r="AB42" i="2"/>
  <c r="T42" i="2"/>
  <c r="N42" i="2"/>
  <c r="M42" i="2"/>
  <c r="I42" i="2"/>
  <c r="G42" i="2"/>
  <c r="AE41" i="2"/>
  <c r="AC41" i="2"/>
  <c r="AB41" i="2"/>
  <c r="AA41" i="2"/>
  <c r="Z41" i="2"/>
  <c r="X41" i="2"/>
  <c r="W41" i="2"/>
  <c r="T41" i="2"/>
  <c r="Y41" i="2" s="1"/>
  <c r="N41" i="2"/>
  <c r="I41" i="2"/>
  <c r="G41" i="2"/>
  <c r="AC40" i="2"/>
  <c r="AB40" i="2"/>
  <c r="AA40" i="2"/>
  <c r="T40" i="2"/>
  <c r="AD40" i="2" s="1"/>
  <c r="N40" i="2"/>
  <c r="M40" i="2"/>
  <c r="G40" i="2"/>
  <c r="AF34" i="2"/>
  <c r="AE34" i="2"/>
  <c r="AD34" i="2"/>
  <c r="AC34" i="2"/>
  <c r="AB34" i="2"/>
  <c r="AA34" i="2"/>
  <c r="Z34" i="2"/>
  <c r="Y34" i="2"/>
  <c r="X34" i="2"/>
  <c r="W34" i="2"/>
  <c r="S34" i="2"/>
  <c r="R34" i="2"/>
  <c r="Q34" i="2"/>
  <c r="P34" i="2"/>
  <c r="O34" i="2"/>
  <c r="I34" i="2"/>
  <c r="G34" i="2"/>
  <c r="E34" i="2"/>
  <c r="AF33" i="2"/>
  <c r="AE33" i="2"/>
  <c r="AD33" i="2"/>
  <c r="AC33" i="2"/>
  <c r="AB33" i="2"/>
  <c r="AA33" i="2"/>
  <c r="Z33" i="2"/>
  <c r="Y33" i="2"/>
  <c r="X33" i="2"/>
  <c r="W33" i="2"/>
  <c r="S33" i="2"/>
  <c r="R33" i="2"/>
  <c r="Q33" i="2"/>
  <c r="P33" i="2"/>
  <c r="I33" i="2"/>
  <c r="G33" i="2"/>
  <c r="E33" i="2"/>
  <c r="AF32" i="2"/>
  <c r="AE32" i="2"/>
  <c r="AD32" i="2"/>
  <c r="AC32" i="2"/>
  <c r="AB32" i="2"/>
  <c r="AA32" i="2"/>
  <c r="Z32" i="2"/>
  <c r="Y32" i="2"/>
  <c r="X32" i="2"/>
  <c r="W32" i="2"/>
  <c r="S32" i="2"/>
  <c r="R32" i="2"/>
  <c r="Q32" i="2"/>
  <c r="P32" i="2"/>
  <c r="O32" i="2"/>
  <c r="I32" i="2"/>
  <c r="G32" i="2"/>
  <c r="E32" i="2"/>
  <c r="AF31" i="2"/>
  <c r="AE31" i="2"/>
  <c r="AD31" i="2"/>
  <c r="AC31" i="2"/>
  <c r="AB31" i="2"/>
  <c r="AA31" i="2"/>
  <c r="Z31" i="2"/>
  <c r="Y31" i="2"/>
  <c r="X31" i="2"/>
  <c r="W31" i="2"/>
  <c r="S31" i="2"/>
  <c r="R31" i="2"/>
  <c r="Q31" i="2"/>
  <c r="P31" i="2"/>
  <c r="O31" i="2"/>
  <c r="I31" i="2"/>
  <c r="G31" i="2"/>
  <c r="E31" i="2"/>
  <c r="AF30" i="2"/>
  <c r="AE30" i="2"/>
  <c r="AD30" i="2"/>
  <c r="AC30" i="2"/>
  <c r="AB30" i="2"/>
  <c r="AA30" i="2"/>
  <c r="Z30" i="2"/>
  <c r="Y30" i="2"/>
  <c r="X30" i="2"/>
  <c r="W30" i="2"/>
  <c r="S30" i="2"/>
  <c r="R30" i="2"/>
  <c r="Q30" i="2"/>
  <c r="P30" i="2"/>
  <c r="O30" i="2"/>
  <c r="I30" i="2"/>
  <c r="G30" i="2"/>
  <c r="E30" i="2"/>
  <c r="AF29" i="2"/>
  <c r="AE29" i="2"/>
  <c r="AD29" i="2"/>
  <c r="AC29" i="2"/>
  <c r="AB29" i="2"/>
  <c r="AA29" i="2"/>
  <c r="Z29" i="2"/>
  <c r="Y29" i="2"/>
  <c r="X29" i="2"/>
  <c r="W29" i="2"/>
  <c r="S29" i="2"/>
  <c r="R29" i="2"/>
  <c r="Q29" i="2"/>
  <c r="P29" i="2"/>
  <c r="O29" i="2"/>
  <c r="I29" i="2"/>
  <c r="G29" i="2"/>
  <c r="E29" i="2"/>
  <c r="AF28" i="2"/>
  <c r="AE28" i="2"/>
  <c r="AD28" i="2"/>
  <c r="AC28" i="2"/>
  <c r="AB28" i="2"/>
  <c r="AA28" i="2"/>
  <c r="Z28" i="2"/>
  <c r="Y28" i="2"/>
  <c r="X28" i="2"/>
  <c r="W28" i="2"/>
  <c r="S28" i="2"/>
  <c r="R28" i="2"/>
  <c r="Q28" i="2"/>
  <c r="P28" i="2"/>
  <c r="O28" i="2"/>
  <c r="I28" i="2"/>
  <c r="G28" i="2"/>
  <c r="E28" i="2"/>
  <c r="AF27" i="2"/>
  <c r="AE27" i="2"/>
  <c r="AD27" i="2"/>
  <c r="AC27" i="2"/>
  <c r="AB27" i="2"/>
  <c r="AA27" i="2"/>
  <c r="Z27" i="2"/>
  <c r="Y27" i="2"/>
  <c r="X27" i="2"/>
  <c r="W27" i="2"/>
  <c r="S27" i="2"/>
  <c r="R27" i="2"/>
  <c r="Q27" i="2"/>
  <c r="P27" i="2"/>
  <c r="O27" i="2"/>
  <c r="I27" i="2"/>
  <c r="G27" i="2"/>
  <c r="E27" i="2"/>
  <c r="AF26" i="2"/>
  <c r="AE26" i="2"/>
  <c r="AD26" i="2"/>
  <c r="AC26" i="2"/>
  <c r="AB26" i="2"/>
  <c r="AA26" i="2"/>
  <c r="Z26" i="2"/>
  <c r="Y26" i="2"/>
  <c r="X26" i="2"/>
  <c r="W26" i="2"/>
  <c r="S26" i="2"/>
  <c r="R26" i="2"/>
  <c r="Q26" i="2"/>
  <c r="P26" i="2"/>
  <c r="O26" i="2"/>
  <c r="I26" i="2"/>
  <c r="G26" i="2"/>
  <c r="E26" i="2"/>
  <c r="AF25" i="2"/>
  <c r="AE25" i="2"/>
  <c r="AD25" i="2"/>
  <c r="AC25" i="2"/>
  <c r="AB25" i="2"/>
  <c r="AA25" i="2"/>
  <c r="Z25" i="2"/>
  <c r="Y25" i="2"/>
  <c r="X25" i="2"/>
  <c r="W25" i="2"/>
  <c r="S25" i="2"/>
  <c r="R25" i="2"/>
  <c r="Q25" i="2"/>
  <c r="P25" i="2"/>
  <c r="O25" i="2"/>
  <c r="I25" i="2"/>
  <c r="G25" i="2"/>
  <c r="E25" i="2"/>
  <c r="AF24" i="2"/>
  <c r="AE24" i="2"/>
  <c r="AD24" i="2"/>
  <c r="AC24" i="2"/>
  <c r="AB24" i="2"/>
  <c r="AA24" i="2"/>
  <c r="Z24" i="2"/>
  <c r="Y24" i="2"/>
  <c r="X24" i="2"/>
  <c r="W24" i="2"/>
  <c r="S24" i="2"/>
  <c r="R24" i="2"/>
  <c r="Q24" i="2"/>
  <c r="P24" i="2"/>
  <c r="O24" i="2"/>
  <c r="I24" i="2"/>
  <c r="G24" i="2"/>
  <c r="E24" i="2"/>
  <c r="AF23" i="2"/>
  <c r="AE23" i="2"/>
  <c r="AD23" i="2"/>
  <c r="AC23" i="2"/>
  <c r="AB23" i="2"/>
  <c r="AA23" i="2"/>
  <c r="Z23" i="2"/>
  <c r="Y23" i="2"/>
  <c r="X23" i="2"/>
  <c r="W23" i="2"/>
  <c r="S23" i="2"/>
  <c r="R23" i="2"/>
  <c r="Q23" i="2"/>
  <c r="P23" i="2"/>
  <c r="O23" i="2"/>
  <c r="I23" i="2"/>
  <c r="G23" i="2"/>
  <c r="E23" i="2"/>
  <c r="AF22" i="2"/>
  <c r="AE22" i="2"/>
  <c r="AD22" i="2"/>
  <c r="AC22" i="2"/>
  <c r="AB22" i="2"/>
  <c r="AA22" i="2"/>
  <c r="Z22" i="2"/>
  <c r="Y22" i="2"/>
  <c r="X22" i="2"/>
  <c r="W22" i="2"/>
  <c r="S22" i="2"/>
  <c r="R22" i="2"/>
  <c r="Q22" i="2"/>
  <c r="P22" i="2"/>
  <c r="O22" i="2"/>
  <c r="I22" i="2"/>
  <c r="G22" i="2"/>
  <c r="E22" i="2"/>
  <c r="AF21" i="2"/>
  <c r="AE21" i="2"/>
  <c r="AD21" i="2"/>
  <c r="AC21" i="2"/>
  <c r="AB21" i="2"/>
  <c r="AA21" i="2"/>
  <c r="Z21" i="2"/>
  <c r="Y21" i="2"/>
  <c r="X21" i="2"/>
  <c r="W21" i="2"/>
  <c r="S21" i="2"/>
  <c r="R21" i="2"/>
  <c r="Q21" i="2"/>
  <c r="P21" i="2"/>
  <c r="O21" i="2"/>
  <c r="I21" i="2"/>
  <c r="G21" i="2"/>
  <c r="E21" i="2"/>
  <c r="AF20" i="2"/>
  <c r="AE20" i="2"/>
  <c r="AD20" i="2"/>
  <c r="AC20" i="2"/>
  <c r="AB20" i="2"/>
  <c r="AA20" i="2"/>
  <c r="Z20" i="2"/>
  <c r="Y20" i="2"/>
  <c r="X20" i="2"/>
  <c r="W20" i="2"/>
  <c r="S20" i="2"/>
  <c r="R20" i="2"/>
  <c r="Q20" i="2"/>
  <c r="P20" i="2"/>
  <c r="O20" i="2"/>
  <c r="I20" i="2"/>
  <c r="G20" i="2"/>
  <c r="E20" i="2"/>
  <c r="AF19" i="2"/>
  <c r="AE19" i="2"/>
  <c r="AD19" i="2"/>
  <c r="AC19" i="2"/>
  <c r="AB19" i="2"/>
  <c r="AA19" i="2"/>
  <c r="Z19" i="2"/>
  <c r="Y19" i="2"/>
  <c r="X19" i="2"/>
  <c r="W19" i="2"/>
  <c r="S19" i="2"/>
  <c r="R19" i="2"/>
  <c r="Q19" i="2"/>
  <c r="P19" i="2"/>
  <c r="O19" i="2"/>
  <c r="I19" i="2"/>
  <c r="G19" i="2"/>
  <c r="E19" i="2"/>
  <c r="AF18" i="2"/>
  <c r="AE18" i="2"/>
  <c r="AD18" i="2"/>
  <c r="AC18" i="2"/>
  <c r="AB18" i="2"/>
  <c r="AA18" i="2"/>
  <c r="Z18" i="2"/>
  <c r="Y18" i="2"/>
  <c r="X18" i="2"/>
  <c r="W18" i="2"/>
  <c r="S18" i="2"/>
  <c r="R18" i="2"/>
  <c r="Q18" i="2"/>
  <c r="P18" i="2"/>
  <c r="O18" i="2"/>
  <c r="I18" i="2"/>
  <c r="G18" i="2"/>
  <c r="E18" i="2"/>
  <c r="AF17" i="2"/>
  <c r="AE17" i="2"/>
  <c r="AD17" i="2"/>
  <c r="AC17" i="2"/>
  <c r="AB17" i="2"/>
  <c r="AA17" i="2"/>
  <c r="Z17" i="2"/>
  <c r="Y17" i="2"/>
  <c r="X17" i="2"/>
  <c r="W17" i="2"/>
  <c r="S17" i="2"/>
  <c r="R17" i="2"/>
  <c r="Q17" i="2"/>
  <c r="P17" i="2"/>
  <c r="O17" i="2"/>
  <c r="I17" i="2"/>
  <c r="G17" i="2"/>
  <c r="E17" i="2"/>
  <c r="AF16" i="2"/>
  <c r="AE16" i="2"/>
  <c r="AD16" i="2"/>
  <c r="AC16" i="2"/>
  <c r="AB16" i="2"/>
  <c r="AA16" i="2"/>
  <c r="Z16" i="2"/>
  <c r="Y16" i="2"/>
  <c r="X16" i="2"/>
  <c r="W16" i="2"/>
  <c r="S16" i="2"/>
  <c r="R16" i="2"/>
  <c r="Q16" i="2"/>
  <c r="P16" i="2"/>
  <c r="O16" i="2"/>
  <c r="I16" i="2"/>
  <c r="G16" i="2"/>
  <c r="E16" i="2"/>
  <c r="AF15" i="2"/>
  <c r="AE15" i="2"/>
  <c r="AD15" i="2"/>
  <c r="AB15" i="2"/>
  <c r="AA15" i="2"/>
  <c r="Z15" i="2"/>
  <c r="Y15" i="2"/>
  <c r="X15" i="2"/>
  <c r="W15" i="2"/>
  <c r="S15" i="2"/>
  <c r="R15" i="2"/>
  <c r="Q15" i="2"/>
  <c r="O15" i="2"/>
  <c r="I15" i="2"/>
  <c r="G15" i="2"/>
  <c r="I50" i="2" l="1"/>
  <c r="I53" i="2"/>
  <c r="I54" i="2"/>
  <c r="I52" i="2"/>
  <c r="I51" i="2"/>
  <c r="I49" i="2"/>
  <c r="I48" i="2"/>
  <c r="Y42" i="2"/>
  <c r="X42" i="2"/>
  <c r="W42" i="2"/>
  <c r="Z42" i="2"/>
  <c r="AA42" i="2"/>
  <c r="Z40" i="2"/>
  <c r="G665" i="3"/>
  <c r="D665" i="3" s="1"/>
  <c r="N28" i="2" s="1"/>
  <c r="M33" i="2"/>
  <c r="M29" i="2"/>
  <c r="M25" i="2"/>
  <c r="M21" i="2"/>
  <c r="M17" i="2"/>
  <c r="M32" i="2"/>
  <c r="M28" i="2"/>
  <c r="M24" i="2"/>
  <c r="M20" i="2"/>
  <c r="M16" i="2"/>
  <c r="M31" i="2"/>
  <c r="M27" i="2"/>
  <c r="M23" i="2"/>
  <c r="M19" i="2"/>
  <c r="M15" i="2"/>
  <c r="M34" i="2"/>
  <c r="M30" i="2"/>
  <c r="M26" i="2"/>
  <c r="O33" i="2" s="1"/>
  <c r="O76" i="2" s="1"/>
  <c r="S6" i="2" s="1"/>
  <c r="M22" i="2"/>
  <c r="M18" i="2"/>
  <c r="AE40" i="2"/>
  <c r="W40" i="2"/>
  <c r="X40" i="2"/>
  <c r="G663" i="3"/>
  <c r="D663" i="3" s="1"/>
  <c r="L34" i="2" s="1"/>
  <c r="L30" i="2"/>
  <c r="L26" i="2"/>
  <c r="L22" i="2"/>
  <c r="L33" i="2"/>
  <c r="L29" i="2"/>
  <c r="L25" i="2"/>
  <c r="L17" i="2"/>
  <c r="L32" i="2"/>
  <c r="L28" i="2"/>
  <c r="L20" i="2"/>
  <c r="L16" i="2"/>
  <c r="L31" i="2"/>
  <c r="L23" i="2"/>
  <c r="L19" i="2"/>
  <c r="L15" i="2"/>
  <c r="AF57" i="2"/>
  <c r="Y40" i="2"/>
  <c r="L41" i="2"/>
  <c r="L40" i="2"/>
  <c r="L42" i="2"/>
  <c r="G662" i="3"/>
  <c r="D662" i="3" s="1"/>
  <c r="K49" i="2" s="1"/>
  <c r="G661" i="3"/>
  <c r="D661" i="3" s="1"/>
  <c r="K48" i="2" l="1"/>
  <c r="K53" i="2"/>
  <c r="K51" i="2"/>
  <c r="K52" i="2"/>
  <c r="K34" i="2"/>
  <c r="AC15" i="2"/>
  <c r="E85" i="2" s="1"/>
  <c r="K54" i="2"/>
  <c r="K50" i="2"/>
  <c r="G82" i="2"/>
  <c r="N31" i="2"/>
  <c r="N34" i="2"/>
  <c r="AF48" i="2"/>
  <c r="N25" i="2"/>
  <c r="N15" i="2"/>
  <c r="N22" i="2"/>
  <c r="N19" i="2"/>
  <c r="N16" i="2"/>
  <c r="N32" i="2"/>
  <c r="N29" i="2"/>
  <c r="N26" i="2"/>
  <c r="AF40" i="2"/>
  <c r="H85" i="2" s="1"/>
  <c r="N23" i="2"/>
  <c r="N20" i="2"/>
  <c r="N17" i="2"/>
  <c r="N33" i="2"/>
  <c r="N30" i="2"/>
  <c r="N27" i="2"/>
  <c r="N24" i="2"/>
  <c r="N21" i="2"/>
  <c r="N18" i="2"/>
  <c r="S76" i="2"/>
  <c r="S10" i="2" s="1"/>
  <c r="M76" i="2"/>
  <c r="R9" i="2" s="1"/>
  <c r="D85" i="2"/>
  <c r="D83" i="2"/>
  <c r="D82" i="2"/>
  <c r="D81" i="2"/>
  <c r="D84" i="2"/>
  <c r="L27" i="2"/>
  <c r="L24" i="2"/>
  <c r="L21" i="2"/>
  <c r="L18" i="2"/>
  <c r="E84" i="2"/>
  <c r="E83" i="2"/>
  <c r="K27" i="2"/>
  <c r="K28" i="2"/>
  <c r="K25" i="2"/>
  <c r="K22" i="2"/>
  <c r="K31" i="2"/>
  <c r="E82" i="2"/>
  <c r="K15" i="2"/>
  <c r="P15" i="2" s="1"/>
  <c r="P76" i="2" s="1"/>
  <c r="S7" i="2" s="1"/>
  <c r="K16" i="2"/>
  <c r="K32" i="2"/>
  <c r="K29" i="2"/>
  <c r="K26" i="2"/>
  <c r="G81" i="2"/>
  <c r="K19" i="2"/>
  <c r="K20" i="2"/>
  <c r="K17" i="2"/>
  <c r="K33" i="2"/>
  <c r="K30" i="2"/>
  <c r="F85" i="2"/>
  <c r="E81" i="2"/>
  <c r="K23" i="2"/>
  <c r="K24" i="2"/>
  <c r="K21" i="2"/>
  <c r="K18" i="2"/>
  <c r="J15" i="2"/>
  <c r="K40" i="2"/>
  <c r="K42" i="2"/>
  <c r="K41" i="2"/>
  <c r="J32" i="2"/>
  <c r="J24" i="2"/>
  <c r="J16" i="2"/>
  <c r="J41" i="2"/>
  <c r="J26" i="2"/>
  <c r="J18" i="2"/>
  <c r="J30" i="2"/>
  <c r="J22" i="2"/>
  <c r="J33" i="2"/>
  <c r="J29" i="2"/>
  <c r="J27" i="2"/>
  <c r="J23" i="2"/>
  <c r="J19" i="2"/>
  <c r="J42" i="2"/>
  <c r="J34" i="2"/>
  <c r="J31" i="2"/>
  <c r="J25" i="2"/>
  <c r="J21" i="2"/>
  <c r="J17" i="2"/>
  <c r="J28" i="2"/>
  <c r="J20" i="2"/>
  <c r="J40" i="2"/>
  <c r="D86" i="2" s="1"/>
  <c r="E86" i="2" l="1"/>
  <c r="E87" i="2" s="1"/>
  <c r="H86" i="2"/>
  <c r="N76" i="2"/>
  <c r="R10" i="2" s="1"/>
  <c r="G86" i="2"/>
  <c r="H83" i="2"/>
  <c r="F83" i="2"/>
  <c r="R76" i="2"/>
  <c r="S9" i="2" s="1"/>
  <c r="G84" i="2"/>
  <c r="H84" i="2"/>
  <c r="G85" i="2"/>
  <c r="G83" i="2"/>
  <c r="H82" i="2"/>
  <c r="H81" i="2"/>
  <c r="F86" i="2"/>
  <c r="F81" i="2"/>
  <c r="F82" i="2"/>
  <c r="F84" i="2"/>
  <c r="L76" i="2"/>
  <c r="R8" i="2" s="1"/>
  <c r="Q76" i="2"/>
  <c r="S8" i="2" s="1"/>
  <c r="D87" i="2"/>
  <c r="J76" i="2"/>
  <c r="R6" i="2" s="1"/>
  <c r="K76" i="2"/>
  <c r="R7" i="2" s="1"/>
  <c r="H87" i="2" l="1"/>
  <c r="G87" i="2"/>
  <c r="F87" i="2"/>
</calcChain>
</file>

<file path=xl/sharedStrings.xml><?xml version="1.0" encoding="utf-8"?>
<sst xmlns="http://schemas.openxmlformats.org/spreadsheetml/2006/main" count="1705" uniqueCount="793">
  <si>
    <t>樹木管理人員註冊制度</t>
  </si>
  <si>
    <t>The Registration Scheme for Tree Management Personnel</t>
  </si>
  <si>
    <t>Record Form of Continuing Education in Arboriculture (CEA) Courses
(1 April 2025 to 31 March 2026)</t>
  </si>
  <si>
    <r>
      <rPr>
        <b/>
        <u/>
        <sz val="14"/>
        <color theme="1"/>
        <rFont val="新細明體"/>
        <family val="1"/>
        <charset val="136"/>
      </rPr>
      <t>重要須知</t>
    </r>
  </si>
  <si>
    <t>Important Notice</t>
  </si>
  <si>
    <r>
      <rPr>
        <sz val="12"/>
        <color theme="1"/>
        <rFont val="Arial"/>
        <family val="2"/>
      </rPr>
      <t xml:space="preserve">2.          </t>
    </r>
    <r>
      <rPr>
        <sz val="12"/>
        <color theme="1"/>
        <rFont val="新細明體"/>
        <family val="1"/>
        <charset val="136"/>
      </rPr>
      <t>填寫本記錄表格前，請閱讀樹木管理人員註冊制度網站的《續期要求》</t>
    </r>
    <r>
      <rPr>
        <sz val="12"/>
        <color theme="1"/>
        <rFont val="Arial"/>
        <family val="2"/>
      </rPr>
      <t>(</t>
    </r>
    <r>
      <rPr>
        <sz val="12"/>
        <color rgb="FF0000FF"/>
        <rFont val="Arial"/>
        <family val="2"/>
      </rPr>
      <t>https://www.greening.gov.hk/rstmp/tc/renewal_requirements/index.html</t>
    </r>
    <r>
      <rPr>
        <sz val="12"/>
        <color theme="10"/>
        <rFont val="Arial"/>
        <family val="2"/>
      </rPr>
      <t xml:space="preserve">) </t>
    </r>
    <r>
      <rPr>
        <sz val="12"/>
        <color theme="1"/>
        <rFont val="新細明體"/>
        <family val="1"/>
        <charset val="136"/>
      </rPr>
      <t>及《持續進修樹藝學應用指引》</t>
    </r>
  </si>
  <si>
    <r>
      <rPr>
        <sz val="12"/>
        <rFont val="Arial"/>
        <family val="2"/>
      </rPr>
      <t>(</t>
    </r>
    <r>
      <rPr>
        <sz val="12"/>
        <color rgb="FF0000FF"/>
        <rFont val="Arial"/>
        <family val="2"/>
      </rPr>
      <t>https://www.greening.gov.hk/rstmp/tc/guidelines_on_application_of_cea/index.html</t>
    </r>
    <r>
      <rPr>
        <sz val="12"/>
        <rFont val="Arial"/>
        <family val="2"/>
      </rPr>
      <t>)</t>
    </r>
    <r>
      <rPr>
        <sz val="12"/>
        <rFont val="新細明體"/>
        <family val="1"/>
        <charset val="136"/>
      </rPr>
      <t>。</t>
    </r>
  </si>
  <si>
    <r>
      <rPr>
        <sz val="12"/>
        <color theme="1"/>
        <rFont val="Arial"/>
        <family val="2"/>
      </rPr>
      <t xml:space="preserve">             Please read the Renewal Requirements (</t>
    </r>
    <r>
      <rPr>
        <sz val="12"/>
        <color rgb="FF0000FF"/>
        <rFont val="Arial"/>
        <family val="2"/>
      </rPr>
      <t>https://www.greening.gov.hk/rstmp/en/renewal_requirements/index.html</t>
    </r>
    <r>
      <rPr>
        <sz val="12"/>
        <color theme="1"/>
        <rFont val="Arial"/>
        <family val="2"/>
      </rPr>
      <t xml:space="preserve">) </t>
    </r>
  </si>
  <si>
    <r>
      <rPr>
        <sz val="12"/>
        <color theme="1"/>
        <rFont val="Arial"/>
        <family val="2"/>
      </rPr>
      <t>and Guidelines on Application of Continuing Education in Arboriculture (</t>
    </r>
    <r>
      <rPr>
        <sz val="12"/>
        <color rgb="FF0000FF"/>
        <rFont val="Arial"/>
        <family val="2"/>
      </rPr>
      <t>https://www.greening.gov.hk/rstmp/en/guidelines_on_application_of_cea/index.html</t>
    </r>
    <r>
      <rPr>
        <sz val="12"/>
        <color theme="1"/>
        <rFont val="Arial"/>
        <family val="2"/>
      </rPr>
      <t>) at the Website of the Registration Scheme for Tree Management Personnel before completing this Record Form.</t>
    </r>
  </si>
  <si>
    <r>
      <rPr>
        <sz val="12"/>
        <color theme="1"/>
        <rFont val="Arial"/>
        <family val="2"/>
      </rPr>
      <t>3.</t>
    </r>
    <r>
      <rPr>
        <sz val="7"/>
        <color theme="1"/>
        <rFont val="Arial"/>
        <family val="2"/>
      </rPr>
      <t xml:space="preserve">            </t>
    </r>
    <r>
      <rPr>
        <sz val="12"/>
        <color theme="1"/>
        <rFont val="新細明體"/>
        <family val="1"/>
        <charset val="136"/>
      </rPr>
      <t>在申請註冊續期時，須向發展局綠化、園境及樹木管理組樹木管理人員註冊小組遞交註冊續期申請表格，並須連同填妥的相關時期的持續進修樹藝學課程記錄表格和夾附課程證明文件（例如完成課程證明）。請在課程證明文件的右上角寫上項目編號或以項目編號作為課程證明文件的電腦檔案名稱。</t>
    </r>
  </si>
  <si>
    <r>
      <rPr>
        <sz val="12"/>
        <color theme="1"/>
        <rFont val="Arial"/>
        <family val="2"/>
      </rPr>
      <t xml:space="preserve">           </t>
    </r>
    <r>
      <rPr>
        <sz val="7"/>
        <color theme="1"/>
        <rFont val="Arial"/>
        <family val="2"/>
      </rPr>
      <t xml:space="preserve"> </t>
    </r>
    <r>
      <rPr>
        <sz val="12"/>
        <color theme="1"/>
        <rFont val="Arial"/>
        <family val="2"/>
      </rPr>
      <t>Duly completed CEA Record Forms for the relevant periods have to be submitted together with the Application Form for Renewal of Registration to the Registration Unit of the Greening, Landscape and Tree Management Section of Development Bureau when applying for renewal of registration.  Required to attach the course supporting document (e.g. Certificate of Completion).  Please mark item no. at the top right hand corner of the course supporting document or to use the item no. as the computer file name of the course supporting document.</t>
    </r>
  </si>
  <si>
    <r>
      <rPr>
        <sz val="12"/>
        <color theme="1"/>
        <rFont val="Arial"/>
        <family val="2"/>
      </rPr>
      <t>5.       </t>
    </r>
    <r>
      <rPr>
        <sz val="12"/>
        <color theme="1"/>
        <rFont val="細明體"/>
        <family val="3"/>
        <charset val="136"/>
      </rPr>
      <t>□請在適當方格加上</t>
    </r>
    <r>
      <rPr>
        <sz val="12"/>
        <color theme="1"/>
        <rFont val="Arial"/>
        <family val="2"/>
      </rPr>
      <t xml:space="preserve"> “✓” </t>
    </r>
    <r>
      <rPr>
        <sz val="12"/>
        <color theme="1"/>
        <rFont val="細明體"/>
        <family val="3"/>
        <charset val="136"/>
      </rPr>
      <t xml:space="preserve">號。
</t>
    </r>
    <r>
      <rPr>
        <sz val="12"/>
        <color theme="1"/>
        <rFont val="Arial"/>
        <family val="2"/>
      </rPr>
      <t xml:space="preserve">          Please tick where appropriate.</t>
    </r>
  </si>
  <si>
    <r>
      <rPr>
        <b/>
        <sz val="14"/>
        <color theme="1"/>
        <rFont val="Arial"/>
        <family val="2"/>
      </rPr>
      <t xml:space="preserve">A. </t>
    </r>
    <r>
      <rPr>
        <b/>
        <sz val="14"/>
        <color theme="1"/>
        <rFont val="新細明體"/>
        <family val="1"/>
        <charset val="136"/>
      </rPr>
      <t>註冊樹木管理人員的資料</t>
    </r>
    <r>
      <rPr>
        <b/>
        <sz val="14"/>
        <color theme="1"/>
        <rFont val="Arial"/>
        <family val="2"/>
      </rPr>
      <t xml:space="preserve"> Information of Registered Tree Management Personnel</t>
    </r>
  </si>
  <si>
    <r>
      <rPr>
        <b/>
        <sz val="12"/>
        <color theme="1"/>
        <rFont val="新細明體"/>
        <family val="1"/>
        <charset val="136"/>
      </rPr>
      <t>註冊樹木管理人員姓名</t>
    </r>
    <r>
      <rPr>
        <b/>
        <sz val="12"/>
        <color theme="1"/>
        <rFont val="Arial"/>
        <family val="2"/>
      </rPr>
      <t xml:space="preserve">:
Name of Registered Tree Management Personnel:  </t>
    </r>
  </si>
  <si>
    <r>
      <rPr>
        <b/>
        <sz val="12"/>
        <color theme="1"/>
        <rFont val="Arial"/>
        <family val="2"/>
      </rPr>
      <t xml:space="preserve"> </t>
    </r>
    <r>
      <rPr>
        <b/>
        <sz val="12"/>
        <color theme="1"/>
        <rFont val="新細明體"/>
        <family val="1"/>
        <charset val="136"/>
      </rPr>
      <t>請在申請續期的註冊人員類別旁邊方格加上</t>
    </r>
    <r>
      <rPr>
        <b/>
        <sz val="12"/>
        <color theme="1"/>
        <rFont val="Arial"/>
        <family val="2"/>
      </rPr>
      <t xml:space="preserve"> “✓” </t>
    </r>
    <r>
      <rPr>
        <b/>
        <sz val="12"/>
        <color theme="1"/>
        <rFont val="新細明體"/>
        <family val="1"/>
        <charset val="136"/>
      </rPr>
      <t xml:space="preserve">號。
</t>
    </r>
    <r>
      <rPr>
        <b/>
        <sz val="12"/>
        <color theme="1"/>
        <rFont val="Arial"/>
        <family val="2"/>
      </rPr>
      <t>Please put a tick in the box next to the personnel type applying for renewal.</t>
    </r>
  </si>
  <si>
    <r>
      <rPr>
        <b/>
        <sz val="12"/>
        <color theme="1"/>
        <rFont val="新細明體"/>
        <family val="1"/>
        <charset val="136"/>
      </rPr>
      <t xml:space="preserve">基本的持續進修樹藝學時數總計
</t>
    </r>
    <r>
      <rPr>
        <b/>
        <sz val="12"/>
        <color theme="1"/>
        <rFont val="Arial"/>
        <family val="2"/>
      </rPr>
      <t>Total Essential CEA Hours</t>
    </r>
  </si>
  <si>
    <r>
      <rPr>
        <b/>
        <sz val="12"/>
        <color theme="1"/>
        <rFont val="新細明體"/>
        <family val="1"/>
        <charset val="136"/>
      </rPr>
      <t>可選的持續進修樹藝學時數總計</t>
    </r>
    <r>
      <rPr>
        <b/>
        <sz val="12"/>
        <color theme="1"/>
        <rFont val="Arial"/>
        <family val="2"/>
      </rPr>
      <t xml:space="preserve">
Total Optional CEA Hours</t>
    </r>
  </si>
  <si>
    <r>
      <rPr>
        <b/>
        <sz val="12"/>
        <color theme="1"/>
        <rFont val="新細明體"/>
        <family val="1"/>
        <charset val="136"/>
      </rPr>
      <t xml:space="preserve">註冊人員類別
</t>
    </r>
    <r>
      <rPr>
        <b/>
        <sz val="12"/>
        <color theme="1"/>
        <rFont val="Arial"/>
        <family val="2"/>
      </rPr>
      <t xml:space="preserve">Type of Registered Tree Management Personnel </t>
    </r>
  </si>
  <si>
    <r>
      <rPr>
        <b/>
        <sz val="14"/>
        <color theme="1"/>
        <rFont val="Arial"/>
        <family val="2"/>
      </rPr>
      <t>1.</t>
    </r>
    <r>
      <rPr>
        <b/>
        <sz val="14"/>
        <color theme="1"/>
        <rFont val="新細明體"/>
        <family val="1"/>
        <charset val="136"/>
      </rPr>
      <t>樹藝師</t>
    </r>
    <r>
      <rPr>
        <b/>
        <sz val="14"/>
        <color theme="1"/>
        <rFont val="Arial"/>
        <family val="2"/>
      </rPr>
      <t xml:space="preserve"> Arborist</t>
    </r>
  </si>
  <si>
    <t>N</t>
  </si>
  <si>
    <t xml:space="preserve"> </t>
  </si>
  <si>
    <r>
      <rPr>
        <b/>
        <sz val="14"/>
        <color theme="1"/>
        <rFont val="Arial"/>
        <family val="2"/>
      </rPr>
      <t>2.</t>
    </r>
    <r>
      <rPr>
        <b/>
        <sz val="14"/>
        <color theme="1"/>
        <rFont val="新細明體"/>
        <family val="1"/>
        <charset val="136"/>
      </rPr>
      <t>樹木風險評估員</t>
    </r>
    <r>
      <rPr>
        <b/>
        <sz val="14"/>
        <color theme="1"/>
        <rFont val="Arial"/>
        <family val="2"/>
      </rPr>
      <t xml:space="preserve"> Tree Risk Assessor</t>
    </r>
  </si>
  <si>
    <r>
      <rPr>
        <b/>
        <sz val="14"/>
        <color theme="1"/>
        <rFont val="Arial"/>
        <family val="2"/>
      </rPr>
      <t>3.</t>
    </r>
    <r>
      <rPr>
        <b/>
        <sz val="14"/>
        <color theme="1"/>
        <rFont val="新細明體"/>
        <family val="1"/>
        <charset val="136"/>
      </rPr>
      <t>樹木工作監督</t>
    </r>
    <r>
      <rPr>
        <b/>
        <sz val="14"/>
        <color theme="1"/>
        <rFont val="Arial"/>
        <family val="2"/>
      </rPr>
      <t xml:space="preserve"> Tree Work Supervisor</t>
    </r>
  </si>
  <si>
    <r>
      <rPr>
        <b/>
        <sz val="14"/>
        <color theme="1"/>
        <rFont val="Arial"/>
        <family val="2"/>
      </rPr>
      <t>4.</t>
    </r>
    <r>
      <rPr>
        <b/>
        <sz val="14"/>
        <color theme="1"/>
        <rFont val="新細明體"/>
        <family val="1"/>
        <charset val="136"/>
      </rPr>
      <t>攀樹員</t>
    </r>
    <r>
      <rPr>
        <b/>
        <sz val="14"/>
        <color theme="1"/>
        <rFont val="Arial"/>
        <family val="2"/>
      </rPr>
      <t xml:space="preserve"> Tree Climber</t>
    </r>
  </si>
  <si>
    <t xml:space="preserve">      </t>
  </si>
  <si>
    <r>
      <rPr>
        <b/>
        <sz val="14"/>
        <color theme="1"/>
        <rFont val="Arial"/>
        <family val="2"/>
      </rPr>
      <t>5.</t>
    </r>
    <r>
      <rPr>
        <b/>
        <sz val="14"/>
        <color theme="1"/>
        <rFont val="新細明體"/>
        <family val="1"/>
        <charset val="136"/>
      </rPr>
      <t>鏈鋸操作員</t>
    </r>
    <r>
      <rPr>
        <b/>
        <sz val="14"/>
        <color theme="1"/>
        <rFont val="Arial"/>
        <family val="2"/>
      </rPr>
      <t xml:space="preserve"> Chainsaw Operator</t>
    </r>
  </si>
  <si>
    <r>
      <rPr>
        <b/>
        <sz val="14"/>
        <color theme="1"/>
        <rFont val="Arial"/>
        <family val="2"/>
      </rPr>
      <t xml:space="preserve">B. </t>
    </r>
    <r>
      <rPr>
        <b/>
        <sz val="14"/>
        <color theme="1"/>
        <rFont val="新細明體"/>
        <family val="1"/>
        <charset val="136"/>
      </rPr>
      <t>已完成的認可持續進修樹藝學課程的詳情</t>
    </r>
    <r>
      <rPr>
        <b/>
        <sz val="14"/>
        <color theme="1"/>
        <rFont val="Arial"/>
        <family val="2"/>
      </rPr>
      <t xml:space="preserve"> </t>
    </r>
    <r>
      <rPr>
        <b/>
        <vertAlign val="superscript"/>
        <sz val="14"/>
        <color theme="1"/>
        <rFont val="新細明體"/>
        <family val="1"/>
        <charset val="136"/>
      </rPr>
      <t>註</t>
    </r>
    <r>
      <rPr>
        <b/>
        <vertAlign val="superscript"/>
        <sz val="14"/>
        <color theme="1"/>
        <rFont val="Arial"/>
        <family val="2"/>
      </rPr>
      <t>1</t>
    </r>
    <r>
      <rPr>
        <b/>
        <sz val="14"/>
        <color theme="1"/>
        <rFont val="Arial"/>
        <family val="2"/>
      </rPr>
      <t xml:space="preserve">  Details of Recognised CEA Courses Completed </t>
    </r>
    <r>
      <rPr>
        <b/>
        <vertAlign val="superscript"/>
        <sz val="14"/>
        <color theme="1"/>
        <rFont val="Arial"/>
        <family val="2"/>
      </rPr>
      <t>Note 1</t>
    </r>
  </si>
  <si>
    <r>
      <rPr>
        <b/>
        <sz val="12"/>
        <color theme="1"/>
        <rFont val="新細明體"/>
        <family val="1"/>
        <charset val="136"/>
      </rPr>
      <t xml:space="preserve">項目
</t>
    </r>
    <r>
      <rPr>
        <b/>
        <sz val="12"/>
        <color theme="1"/>
        <rFont val="Arial"/>
        <family val="2"/>
      </rPr>
      <t>Item</t>
    </r>
  </si>
  <si>
    <r>
      <rPr>
        <b/>
        <sz val="12"/>
        <color theme="1"/>
        <rFont val="新細明體"/>
        <family val="1"/>
        <charset val="136"/>
      </rPr>
      <t xml:space="preserve">課程日期
</t>
    </r>
    <r>
      <rPr>
        <b/>
        <sz val="12"/>
        <color theme="1"/>
        <rFont val="Arial"/>
        <family val="2"/>
      </rPr>
      <t>Dates of Course
(DD/MM/YYYY)</t>
    </r>
  </si>
  <si>
    <r>
      <rPr>
        <b/>
        <sz val="12"/>
        <color theme="1"/>
        <rFont val="新細明體"/>
        <family val="1"/>
        <charset val="136"/>
      </rPr>
      <t xml:space="preserve">課程編號
</t>
    </r>
    <r>
      <rPr>
        <b/>
        <sz val="12"/>
        <color theme="1"/>
        <rFont val="Arial"/>
        <family val="2"/>
      </rPr>
      <t xml:space="preserve">Course Code
</t>
    </r>
    <r>
      <rPr>
        <b/>
        <sz val="8"/>
        <color theme="1"/>
        <rFont val="Arial"/>
        <family val="2"/>
      </rPr>
      <t>*</t>
    </r>
    <r>
      <rPr>
        <b/>
        <sz val="8"/>
        <color theme="1"/>
        <rFont val="新細明體"/>
        <family val="1"/>
        <charset val="136"/>
      </rPr>
      <t xml:space="preserve">請使用拉下式清單
</t>
    </r>
    <r>
      <rPr>
        <b/>
        <sz val="8"/>
        <color theme="1"/>
        <rFont val="Arial"/>
        <family val="2"/>
      </rPr>
      <t xml:space="preserve">*Please use pull down menu
</t>
    </r>
    <r>
      <rPr>
        <b/>
        <sz val="8"/>
        <color theme="1"/>
        <rFont val="新細明體"/>
        <family val="1"/>
        <charset val="136"/>
      </rPr>
      <t xml:space="preserve">
</t>
    </r>
    <r>
      <rPr>
        <b/>
        <sz val="8"/>
        <color theme="1"/>
        <rFont val="Arial"/>
        <family val="2"/>
      </rPr>
      <t xml:space="preserve">
*</t>
    </r>
    <r>
      <rPr>
        <b/>
        <sz val="8"/>
        <color theme="1"/>
        <rFont val="新細明體"/>
        <family val="1"/>
        <charset val="136"/>
      </rPr>
      <t xml:space="preserve">必填項目
</t>
    </r>
    <r>
      <rPr>
        <b/>
        <sz val="8"/>
        <color theme="1"/>
        <rFont val="Arial"/>
        <family val="2"/>
      </rPr>
      <t>*Mandatory Field</t>
    </r>
  </si>
  <si>
    <r>
      <rPr>
        <b/>
        <sz val="12"/>
        <color theme="1"/>
        <rFont val="新細明體"/>
        <family val="1"/>
        <charset val="136"/>
      </rPr>
      <t xml:space="preserve">課程名稱
</t>
    </r>
    <r>
      <rPr>
        <b/>
        <sz val="12"/>
        <color theme="1"/>
        <rFont val="Arial"/>
        <family val="2"/>
      </rPr>
      <t>Name of Course</t>
    </r>
  </si>
  <si>
    <r>
      <rPr>
        <b/>
        <sz val="12"/>
        <color theme="1"/>
        <rFont val="新細明體"/>
        <family val="1"/>
        <charset val="136"/>
      </rPr>
      <t xml:space="preserve">培訓機構名稱
</t>
    </r>
    <r>
      <rPr>
        <b/>
        <sz val="12"/>
        <color theme="1"/>
        <rFont val="Arial"/>
        <family val="2"/>
      </rPr>
      <t>Name of Training Institution</t>
    </r>
  </si>
  <si>
    <r>
      <rPr>
        <b/>
        <sz val="12"/>
        <color theme="1"/>
        <rFont val="新細明體"/>
        <family val="1"/>
        <charset val="136"/>
      </rPr>
      <t>授課時數</t>
    </r>
    <r>
      <rPr>
        <b/>
        <sz val="12"/>
        <color theme="1"/>
        <rFont val="Arial"/>
        <family val="2"/>
      </rPr>
      <t>Contact Hour</t>
    </r>
  </si>
  <si>
    <r>
      <rPr>
        <b/>
        <sz val="12"/>
        <color theme="1"/>
        <rFont val="新細明體"/>
        <family val="1"/>
        <charset val="136"/>
      </rPr>
      <t xml:space="preserve">基本的持續進修樹藝學時數
</t>
    </r>
    <r>
      <rPr>
        <b/>
        <sz val="12"/>
        <color theme="1"/>
        <rFont val="Arial"/>
        <family val="2"/>
      </rPr>
      <t>Essential CEA Hours</t>
    </r>
  </si>
  <si>
    <r>
      <rPr>
        <b/>
        <sz val="12"/>
        <color theme="1"/>
        <rFont val="新細明體"/>
        <family val="1"/>
        <charset val="136"/>
      </rPr>
      <t xml:space="preserve">由修讀其他樹木管理人員類別認可持續進修樹藝學課程取得的
可選的持續進修樹藝學時數
</t>
    </r>
    <r>
      <rPr>
        <b/>
        <sz val="12"/>
        <color theme="1"/>
        <rFont val="Arial"/>
        <family val="2"/>
      </rPr>
      <t>Optional CEA Hours obtained from attending recognised CEA courses of other types of registered tree personnel</t>
    </r>
  </si>
  <si>
    <r>
      <rPr>
        <b/>
        <sz val="12"/>
        <color theme="1"/>
        <rFont val="細明體"/>
        <family val="3"/>
        <charset val="136"/>
      </rPr>
      <t xml:space="preserve">由
</t>
    </r>
    <r>
      <rPr>
        <b/>
        <sz val="12"/>
        <color theme="1"/>
        <rFont val="Arial"/>
        <family val="2"/>
      </rPr>
      <t xml:space="preserve">From
</t>
    </r>
    <r>
      <rPr>
        <b/>
        <sz val="8"/>
        <color theme="1"/>
        <rFont val="Arial"/>
        <family val="2"/>
      </rPr>
      <t xml:space="preserve">
*</t>
    </r>
    <r>
      <rPr>
        <b/>
        <sz val="8"/>
        <color theme="1"/>
        <rFont val="細明體"/>
        <family val="3"/>
        <charset val="136"/>
      </rPr>
      <t xml:space="preserve">必填項目
</t>
    </r>
    <r>
      <rPr>
        <b/>
        <sz val="8"/>
        <color theme="1"/>
        <rFont val="Arial"/>
        <family val="2"/>
      </rPr>
      <t>*Mandatory Field</t>
    </r>
  </si>
  <si>
    <r>
      <rPr>
        <b/>
        <sz val="12"/>
        <color theme="1"/>
        <rFont val="細明體"/>
        <family val="3"/>
        <charset val="136"/>
      </rPr>
      <t xml:space="preserve">至
</t>
    </r>
    <r>
      <rPr>
        <b/>
        <sz val="12"/>
        <color theme="1"/>
        <rFont val="Arial"/>
        <family val="2"/>
      </rPr>
      <t>To</t>
    </r>
  </si>
  <si>
    <r>
      <rPr>
        <b/>
        <sz val="10"/>
        <color theme="1"/>
        <rFont val="Arial"/>
        <family val="2"/>
      </rPr>
      <t>1.</t>
    </r>
    <r>
      <rPr>
        <b/>
        <sz val="10"/>
        <color theme="1"/>
        <rFont val="新細明體"/>
        <family val="1"/>
        <charset val="136"/>
      </rPr>
      <t xml:space="preserve">樹藝師
</t>
    </r>
    <r>
      <rPr>
        <b/>
        <sz val="10"/>
        <color theme="1"/>
        <rFont val="Arial"/>
        <family val="2"/>
      </rPr>
      <t>Arborist</t>
    </r>
  </si>
  <si>
    <r>
      <rPr>
        <b/>
        <sz val="10"/>
        <color theme="1"/>
        <rFont val="Arial"/>
        <family val="2"/>
      </rPr>
      <t>2.</t>
    </r>
    <r>
      <rPr>
        <b/>
        <sz val="10"/>
        <color theme="1"/>
        <rFont val="新細明體"/>
        <family val="1"/>
        <charset val="136"/>
      </rPr>
      <t>樹木風險評估員</t>
    </r>
    <r>
      <rPr>
        <b/>
        <sz val="10"/>
        <color theme="1"/>
        <rFont val="Arial"/>
        <family val="2"/>
      </rPr>
      <t xml:space="preserve"> 
Tree Risk Assessor</t>
    </r>
  </si>
  <si>
    <r>
      <rPr>
        <b/>
        <sz val="10"/>
        <color theme="1"/>
        <rFont val="Arial"/>
        <family val="2"/>
      </rPr>
      <t>3.</t>
    </r>
    <r>
      <rPr>
        <b/>
        <sz val="10"/>
        <color theme="1"/>
        <rFont val="新細明體"/>
        <family val="1"/>
        <charset val="136"/>
      </rPr>
      <t>樹木工作監督</t>
    </r>
    <r>
      <rPr>
        <b/>
        <sz val="10"/>
        <color theme="1"/>
        <rFont val="Arial"/>
        <family val="2"/>
      </rPr>
      <t xml:space="preserve"> 
Tree Work Supervisor</t>
    </r>
  </si>
  <si>
    <r>
      <rPr>
        <b/>
        <sz val="10"/>
        <color theme="1"/>
        <rFont val="Arial"/>
        <family val="2"/>
      </rPr>
      <t>4.</t>
    </r>
    <r>
      <rPr>
        <b/>
        <sz val="10"/>
        <color theme="1"/>
        <rFont val="新細明體"/>
        <family val="1"/>
        <charset val="136"/>
      </rPr>
      <t>攀樹員</t>
    </r>
    <r>
      <rPr>
        <b/>
        <sz val="10"/>
        <color theme="1"/>
        <rFont val="Arial"/>
        <family val="2"/>
      </rPr>
      <t xml:space="preserve"> 
Tree Climber</t>
    </r>
  </si>
  <si>
    <r>
      <rPr>
        <b/>
        <sz val="10"/>
        <color theme="1"/>
        <rFont val="Arial"/>
        <family val="2"/>
      </rPr>
      <t>5.</t>
    </r>
    <r>
      <rPr>
        <b/>
        <sz val="10"/>
        <color theme="1"/>
        <rFont val="新細明體"/>
        <family val="1"/>
        <charset val="136"/>
      </rPr>
      <t>鏈鋸操作員</t>
    </r>
    <r>
      <rPr>
        <b/>
        <sz val="10"/>
        <color theme="1"/>
        <rFont val="Arial"/>
        <family val="2"/>
      </rPr>
      <t xml:space="preserve"> Chainsaw Operator</t>
    </r>
  </si>
  <si>
    <r>
      <rPr>
        <b/>
        <sz val="10"/>
        <color theme="1"/>
        <rFont val="Arial"/>
        <family val="2"/>
      </rPr>
      <t>1.</t>
    </r>
    <r>
      <rPr>
        <b/>
        <sz val="10"/>
        <color theme="1"/>
        <rFont val="新細明體"/>
        <family val="1"/>
        <charset val="136"/>
      </rPr>
      <t xml:space="preserve">樹藝師
</t>
    </r>
    <r>
      <rPr>
        <b/>
        <sz val="10"/>
        <color theme="1"/>
        <rFont val="Arial"/>
        <family val="2"/>
      </rPr>
      <t>Arborist</t>
    </r>
  </si>
  <si>
    <r>
      <rPr>
        <b/>
        <sz val="10"/>
        <color theme="1"/>
        <rFont val="Arial"/>
        <family val="2"/>
      </rPr>
      <t>2.</t>
    </r>
    <r>
      <rPr>
        <b/>
        <sz val="10"/>
        <color theme="1"/>
        <rFont val="新細明體"/>
        <family val="1"/>
        <charset val="136"/>
      </rPr>
      <t>樹木風險評估員</t>
    </r>
    <r>
      <rPr>
        <b/>
        <sz val="10"/>
        <color theme="1"/>
        <rFont val="Arial"/>
        <family val="2"/>
      </rPr>
      <t xml:space="preserve"> 
Tree Risk Assessor</t>
    </r>
  </si>
  <si>
    <r>
      <rPr>
        <b/>
        <sz val="10"/>
        <color theme="1"/>
        <rFont val="Arial"/>
        <family val="2"/>
      </rPr>
      <t>3.</t>
    </r>
    <r>
      <rPr>
        <b/>
        <sz val="10"/>
        <color theme="1"/>
        <rFont val="新細明體"/>
        <family val="1"/>
        <charset val="136"/>
      </rPr>
      <t>樹木工作監督</t>
    </r>
    <r>
      <rPr>
        <b/>
        <sz val="10"/>
        <color theme="1"/>
        <rFont val="Arial"/>
        <family val="2"/>
      </rPr>
      <t xml:space="preserve"> 
Tree Work Supervisor</t>
    </r>
  </si>
  <si>
    <r>
      <rPr>
        <b/>
        <sz val="10"/>
        <color theme="1"/>
        <rFont val="Arial"/>
        <family val="2"/>
      </rPr>
      <t>4.</t>
    </r>
    <r>
      <rPr>
        <b/>
        <sz val="10"/>
        <color theme="1"/>
        <rFont val="新細明體"/>
        <family val="1"/>
        <charset val="136"/>
      </rPr>
      <t>攀樹員</t>
    </r>
    <r>
      <rPr>
        <b/>
        <sz val="10"/>
        <color theme="1"/>
        <rFont val="Arial"/>
        <family val="2"/>
      </rPr>
      <t xml:space="preserve"> 
Tree Climber</t>
    </r>
  </si>
  <si>
    <r>
      <rPr>
        <b/>
        <sz val="10"/>
        <color theme="1"/>
        <rFont val="Arial"/>
        <family val="2"/>
      </rPr>
      <t>5.</t>
    </r>
    <r>
      <rPr>
        <b/>
        <sz val="10"/>
        <color theme="1"/>
        <rFont val="新細明體"/>
        <family val="1"/>
        <charset val="136"/>
      </rPr>
      <t>鏈鋸操作員</t>
    </r>
    <r>
      <rPr>
        <b/>
        <sz val="10"/>
        <color theme="1"/>
        <rFont val="Arial"/>
        <family val="2"/>
      </rPr>
      <t xml:space="preserve"> Chainsaw Operator</t>
    </r>
  </si>
  <si>
    <t>A</t>
  </si>
  <si>
    <t>TRA</t>
  </si>
  <si>
    <t>TWS</t>
  </si>
  <si>
    <t>TC</t>
  </si>
  <si>
    <t>CO</t>
  </si>
  <si>
    <t>FA(A)</t>
  </si>
  <si>
    <t>FA(TRA)</t>
  </si>
  <si>
    <t>FA(TWS)</t>
  </si>
  <si>
    <t>FA(TC)</t>
  </si>
  <si>
    <t>FA(CO)</t>
  </si>
  <si>
    <r>
      <rPr>
        <sz val="10"/>
        <color theme="1"/>
        <rFont val="細明體"/>
        <family val="3"/>
        <charset val="136"/>
      </rPr>
      <t>註</t>
    </r>
    <r>
      <rPr>
        <sz val="10"/>
        <color theme="1"/>
        <rFont val="Arial"/>
        <family val="2"/>
      </rPr>
      <t>1</t>
    </r>
    <r>
      <rPr>
        <sz val="10"/>
        <color theme="1"/>
        <rFont val="細明體"/>
        <family val="3"/>
        <charset val="136"/>
      </rPr>
      <t xml:space="preserve">：填上正確的課程日期及課程編號後，記錄表格會自動計算基本的持續進修樹藝學時數及由修讀其他樹木管理人員類別認可持續進修樹藝學課程取得的可選持續進修樹藝學課程的時數。
</t>
    </r>
    <r>
      <rPr>
        <sz val="10"/>
        <color theme="1"/>
        <rFont val="Arial"/>
        <family val="2"/>
      </rPr>
      <t>Note 1: Once the dates of courses and course codes are inputted corrrectly, the Record Form will automatically calculate the number of essential CEA hours and optional CEA hours obtained from attending recognised CEA courses of other types of registered tree personnel.</t>
    </r>
  </si>
  <si>
    <r>
      <rPr>
        <b/>
        <sz val="12"/>
        <color theme="1"/>
        <rFont val="新細明體"/>
        <family val="1"/>
        <charset val="136"/>
      </rPr>
      <t xml:space="preserve">項目
</t>
    </r>
    <r>
      <rPr>
        <b/>
        <sz val="12"/>
        <color theme="1"/>
        <rFont val="Arial"/>
        <family val="2"/>
      </rPr>
      <t>Item</t>
    </r>
  </si>
  <si>
    <r>
      <rPr>
        <b/>
        <sz val="12"/>
        <color theme="1"/>
        <rFont val="新細明體"/>
        <family val="1"/>
        <charset val="136"/>
      </rPr>
      <t>授課時數</t>
    </r>
    <r>
      <rPr>
        <b/>
        <sz val="12"/>
        <color theme="1"/>
        <rFont val="Arial"/>
        <family val="2"/>
      </rPr>
      <t>Contact Hour</t>
    </r>
  </si>
  <si>
    <r>
      <rPr>
        <b/>
        <sz val="12"/>
        <color theme="1"/>
        <rFont val="新細明體"/>
        <family val="1"/>
        <charset val="136"/>
      </rPr>
      <t xml:space="preserve">基本的持續進修樹藝學時數
</t>
    </r>
    <r>
      <rPr>
        <b/>
        <sz val="12"/>
        <color theme="1"/>
        <rFont val="Arial"/>
        <family val="2"/>
      </rPr>
      <t>Essential CEA Hours</t>
    </r>
  </si>
  <si>
    <r>
      <rPr>
        <b/>
        <sz val="12"/>
        <color theme="1"/>
        <rFont val="新細明體"/>
        <family val="1"/>
        <charset val="136"/>
      </rPr>
      <t xml:space="preserve">可選的持續進修樹藝學時數
</t>
    </r>
    <r>
      <rPr>
        <b/>
        <sz val="12"/>
        <color theme="1"/>
        <rFont val="Arial"/>
        <family val="2"/>
      </rPr>
      <t>Optional CEA Hours</t>
    </r>
  </si>
  <si>
    <r>
      <rPr>
        <b/>
        <sz val="12"/>
        <color theme="1"/>
        <rFont val="細明體"/>
        <family val="3"/>
        <charset val="136"/>
      </rPr>
      <t xml:space="preserve">由
</t>
    </r>
    <r>
      <rPr>
        <b/>
        <sz val="12"/>
        <color theme="1"/>
        <rFont val="Arial"/>
        <family val="2"/>
      </rPr>
      <t xml:space="preserve">From
</t>
    </r>
    <r>
      <rPr>
        <b/>
        <sz val="8"/>
        <color theme="1"/>
        <rFont val="Arial"/>
        <family val="2"/>
      </rPr>
      <t xml:space="preserve">
*</t>
    </r>
    <r>
      <rPr>
        <b/>
        <sz val="8"/>
        <color theme="1"/>
        <rFont val="細明體"/>
        <family val="3"/>
        <charset val="136"/>
      </rPr>
      <t xml:space="preserve">必填項目
</t>
    </r>
    <r>
      <rPr>
        <b/>
        <sz val="8"/>
        <color theme="1"/>
        <rFont val="Arial"/>
        <family val="2"/>
      </rPr>
      <t>*Mandatory Field</t>
    </r>
  </si>
  <si>
    <r>
      <rPr>
        <b/>
        <sz val="12"/>
        <color theme="1"/>
        <rFont val="細明體"/>
        <family val="3"/>
        <charset val="136"/>
      </rPr>
      <t xml:space="preserve">至
</t>
    </r>
    <r>
      <rPr>
        <b/>
        <sz val="12"/>
        <color theme="1"/>
        <rFont val="Arial"/>
        <family val="2"/>
      </rPr>
      <t>To</t>
    </r>
  </si>
  <si>
    <r>
      <rPr>
        <b/>
        <sz val="10"/>
        <color theme="1"/>
        <rFont val="Arial"/>
        <family val="2"/>
      </rPr>
      <t>1.</t>
    </r>
    <r>
      <rPr>
        <b/>
        <sz val="10"/>
        <color theme="1"/>
        <rFont val="新細明體"/>
        <family val="1"/>
        <charset val="136"/>
      </rPr>
      <t xml:space="preserve">樹藝師
</t>
    </r>
    <r>
      <rPr>
        <b/>
        <sz val="10"/>
        <color theme="1"/>
        <rFont val="Arial"/>
        <family val="2"/>
      </rPr>
      <t>Arborist</t>
    </r>
  </si>
  <si>
    <r>
      <rPr>
        <b/>
        <sz val="10"/>
        <color theme="1"/>
        <rFont val="Arial"/>
        <family val="2"/>
      </rPr>
      <t>2.</t>
    </r>
    <r>
      <rPr>
        <b/>
        <sz val="10"/>
        <color theme="1"/>
        <rFont val="新細明體"/>
        <family val="1"/>
        <charset val="136"/>
      </rPr>
      <t>樹木風險評估員</t>
    </r>
    <r>
      <rPr>
        <b/>
        <sz val="10"/>
        <color theme="1"/>
        <rFont val="Arial"/>
        <family val="2"/>
      </rPr>
      <t xml:space="preserve"> 
Tree Risk Assessor</t>
    </r>
  </si>
  <si>
    <r>
      <rPr>
        <b/>
        <sz val="10"/>
        <color theme="1"/>
        <rFont val="Arial"/>
        <family val="2"/>
      </rPr>
      <t>3.</t>
    </r>
    <r>
      <rPr>
        <b/>
        <sz val="10"/>
        <color theme="1"/>
        <rFont val="新細明體"/>
        <family val="1"/>
        <charset val="136"/>
      </rPr>
      <t>樹木工作監督</t>
    </r>
    <r>
      <rPr>
        <b/>
        <sz val="10"/>
        <color theme="1"/>
        <rFont val="Arial"/>
        <family val="2"/>
      </rPr>
      <t xml:space="preserve"> 
Tree Work Supervisor</t>
    </r>
  </si>
  <si>
    <r>
      <rPr>
        <b/>
        <sz val="10"/>
        <color theme="1"/>
        <rFont val="Arial"/>
        <family val="2"/>
      </rPr>
      <t>4.</t>
    </r>
    <r>
      <rPr>
        <b/>
        <sz val="10"/>
        <color theme="1"/>
        <rFont val="新細明體"/>
        <family val="1"/>
        <charset val="136"/>
      </rPr>
      <t>攀樹員</t>
    </r>
    <r>
      <rPr>
        <b/>
        <sz val="10"/>
        <color theme="1"/>
        <rFont val="Arial"/>
        <family val="2"/>
      </rPr>
      <t xml:space="preserve"> 
Tree Climber</t>
    </r>
  </si>
  <si>
    <r>
      <rPr>
        <b/>
        <sz val="10"/>
        <color theme="1"/>
        <rFont val="Arial"/>
        <family val="2"/>
      </rPr>
      <t>5.</t>
    </r>
    <r>
      <rPr>
        <b/>
        <sz val="10"/>
        <color theme="1"/>
        <rFont val="新細明體"/>
        <family val="1"/>
        <charset val="136"/>
      </rPr>
      <t>鏈鋸操作員</t>
    </r>
    <r>
      <rPr>
        <b/>
        <sz val="10"/>
        <color theme="1"/>
        <rFont val="Arial"/>
        <family val="2"/>
      </rPr>
      <t xml:space="preserve"> Chainsaw Operator</t>
    </r>
  </si>
  <si>
    <r>
      <rPr>
        <b/>
        <sz val="10"/>
        <color theme="1"/>
        <rFont val="Arial"/>
        <family val="2"/>
      </rPr>
      <t>1.</t>
    </r>
    <r>
      <rPr>
        <b/>
        <sz val="10"/>
        <color theme="1"/>
        <rFont val="新細明體"/>
        <family val="1"/>
        <charset val="136"/>
      </rPr>
      <t xml:space="preserve">樹藝師
</t>
    </r>
    <r>
      <rPr>
        <b/>
        <sz val="10"/>
        <color theme="1"/>
        <rFont val="Arial"/>
        <family val="2"/>
      </rPr>
      <t>Arborist</t>
    </r>
  </si>
  <si>
    <r>
      <rPr>
        <b/>
        <sz val="10"/>
        <color theme="1"/>
        <rFont val="Arial"/>
        <family val="2"/>
      </rPr>
      <t>2.</t>
    </r>
    <r>
      <rPr>
        <b/>
        <sz val="10"/>
        <color theme="1"/>
        <rFont val="新細明體"/>
        <family val="1"/>
        <charset val="136"/>
      </rPr>
      <t>樹木風險評估員</t>
    </r>
    <r>
      <rPr>
        <b/>
        <sz val="10"/>
        <color theme="1"/>
        <rFont val="Arial"/>
        <family val="2"/>
      </rPr>
      <t xml:space="preserve"> 
Tree Risk Assessor</t>
    </r>
  </si>
  <si>
    <r>
      <rPr>
        <b/>
        <sz val="10"/>
        <color theme="1"/>
        <rFont val="Arial"/>
        <family val="2"/>
      </rPr>
      <t>3.</t>
    </r>
    <r>
      <rPr>
        <b/>
        <sz val="10"/>
        <color theme="1"/>
        <rFont val="新細明體"/>
        <family val="1"/>
        <charset val="136"/>
      </rPr>
      <t>樹木工作監督</t>
    </r>
    <r>
      <rPr>
        <b/>
        <sz val="10"/>
        <color theme="1"/>
        <rFont val="Arial"/>
        <family val="2"/>
      </rPr>
      <t xml:space="preserve"> 
Tree Work Supervisor</t>
    </r>
  </si>
  <si>
    <r>
      <rPr>
        <b/>
        <sz val="10"/>
        <color theme="1"/>
        <rFont val="Arial"/>
        <family val="2"/>
      </rPr>
      <t>4.</t>
    </r>
    <r>
      <rPr>
        <b/>
        <sz val="10"/>
        <color theme="1"/>
        <rFont val="新細明體"/>
        <family val="1"/>
        <charset val="136"/>
      </rPr>
      <t>攀樹員</t>
    </r>
    <r>
      <rPr>
        <b/>
        <sz val="10"/>
        <color theme="1"/>
        <rFont val="Arial"/>
        <family val="2"/>
      </rPr>
      <t xml:space="preserve"> 
Tree Climber</t>
    </r>
  </si>
  <si>
    <r>
      <rPr>
        <b/>
        <sz val="10"/>
        <color theme="1"/>
        <rFont val="Arial"/>
        <family val="2"/>
      </rPr>
      <t>5.</t>
    </r>
    <r>
      <rPr>
        <b/>
        <sz val="10"/>
        <color theme="1"/>
        <rFont val="新細明體"/>
        <family val="1"/>
        <charset val="136"/>
      </rPr>
      <t>鏈鋸操作員</t>
    </r>
    <r>
      <rPr>
        <b/>
        <sz val="10"/>
        <color theme="1"/>
        <rFont val="Arial"/>
        <family val="2"/>
      </rPr>
      <t xml:space="preserve"> Chainsaw Operator</t>
    </r>
  </si>
  <si>
    <r>
      <rPr>
        <b/>
        <sz val="12"/>
        <color theme="1"/>
        <rFont val="新細明體"/>
        <family val="1"/>
        <charset val="136"/>
      </rPr>
      <t xml:space="preserve">項目
</t>
    </r>
    <r>
      <rPr>
        <b/>
        <sz val="12"/>
        <color theme="1"/>
        <rFont val="Arial"/>
        <family val="2"/>
      </rPr>
      <t>Item</t>
    </r>
  </si>
  <si>
    <r>
      <rPr>
        <b/>
        <sz val="12"/>
        <color theme="1"/>
        <rFont val="新細明體"/>
        <family val="1"/>
        <charset val="136"/>
      </rPr>
      <t xml:space="preserve">培訓機構名稱
</t>
    </r>
    <r>
      <rPr>
        <b/>
        <sz val="12"/>
        <color theme="1"/>
        <rFont val="Arial"/>
        <family val="2"/>
      </rPr>
      <t>Name of Training Institution</t>
    </r>
  </si>
  <si>
    <r>
      <rPr>
        <b/>
        <sz val="12"/>
        <color theme="1"/>
        <rFont val="新細明體"/>
        <family val="1"/>
        <charset val="136"/>
      </rPr>
      <t>授課時數</t>
    </r>
    <r>
      <rPr>
        <b/>
        <sz val="12"/>
        <color theme="1"/>
        <rFont val="Arial"/>
        <family val="2"/>
      </rPr>
      <t>Contact Hour</t>
    </r>
  </si>
  <si>
    <r>
      <rPr>
        <b/>
        <sz val="12"/>
        <color theme="1"/>
        <rFont val="新細明體"/>
        <family val="1"/>
        <charset val="136"/>
      </rPr>
      <t xml:space="preserve">基本的持續進修樹藝學時數
</t>
    </r>
    <r>
      <rPr>
        <b/>
        <sz val="12"/>
        <color theme="1"/>
        <rFont val="Arial"/>
        <family val="2"/>
      </rPr>
      <t>Essential CEA Hours</t>
    </r>
  </si>
  <si>
    <r>
      <rPr>
        <b/>
        <sz val="12"/>
        <color theme="1"/>
        <rFont val="新細明體"/>
        <family val="1"/>
        <charset val="136"/>
      </rPr>
      <t xml:space="preserve">可選的持續進修樹藝學時數
</t>
    </r>
    <r>
      <rPr>
        <b/>
        <sz val="12"/>
        <color theme="1"/>
        <rFont val="Arial"/>
        <family val="2"/>
      </rPr>
      <t>Optional CEA Hours</t>
    </r>
  </si>
  <si>
    <r>
      <rPr>
        <b/>
        <sz val="12"/>
        <color theme="1"/>
        <rFont val="細明體"/>
        <family val="3"/>
        <charset val="136"/>
      </rPr>
      <t xml:space="preserve">由
</t>
    </r>
    <r>
      <rPr>
        <b/>
        <sz val="12"/>
        <color theme="1"/>
        <rFont val="Arial"/>
        <family val="2"/>
      </rPr>
      <t>From</t>
    </r>
  </si>
  <si>
    <r>
      <rPr>
        <b/>
        <sz val="12"/>
        <color theme="1"/>
        <rFont val="細明體"/>
        <family val="3"/>
        <charset val="136"/>
      </rPr>
      <t xml:space="preserve">至
</t>
    </r>
    <r>
      <rPr>
        <b/>
        <sz val="12"/>
        <color theme="1"/>
        <rFont val="Arial"/>
        <family val="2"/>
      </rPr>
      <t>To</t>
    </r>
  </si>
  <si>
    <r>
      <rPr>
        <b/>
        <sz val="10"/>
        <color theme="1"/>
        <rFont val="Arial"/>
        <family val="2"/>
      </rPr>
      <t>1.</t>
    </r>
    <r>
      <rPr>
        <b/>
        <sz val="10"/>
        <color theme="1"/>
        <rFont val="新細明體"/>
        <family val="1"/>
        <charset val="136"/>
      </rPr>
      <t xml:space="preserve">樹藝師
</t>
    </r>
    <r>
      <rPr>
        <b/>
        <sz val="10"/>
        <color theme="1"/>
        <rFont val="Arial"/>
        <family val="2"/>
      </rPr>
      <t>Arborist</t>
    </r>
  </si>
  <si>
    <r>
      <rPr>
        <b/>
        <sz val="10"/>
        <color theme="1"/>
        <rFont val="Arial"/>
        <family val="2"/>
      </rPr>
      <t>2.</t>
    </r>
    <r>
      <rPr>
        <b/>
        <sz val="10"/>
        <color theme="1"/>
        <rFont val="新細明體"/>
        <family val="1"/>
        <charset val="136"/>
      </rPr>
      <t>樹木風險評估員</t>
    </r>
    <r>
      <rPr>
        <b/>
        <sz val="10"/>
        <color theme="1"/>
        <rFont val="Arial"/>
        <family val="2"/>
      </rPr>
      <t xml:space="preserve"> 
Tree Risk Assessor</t>
    </r>
  </si>
  <si>
    <r>
      <rPr>
        <b/>
        <sz val="10"/>
        <color theme="1"/>
        <rFont val="Arial"/>
        <family val="2"/>
      </rPr>
      <t>3.</t>
    </r>
    <r>
      <rPr>
        <b/>
        <sz val="10"/>
        <color theme="1"/>
        <rFont val="新細明體"/>
        <family val="1"/>
        <charset val="136"/>
      </rPr>
      <t>樹木工作監督</t>
    </r>
    <r>
      <rPr>
        <b/>
        <sz val="10"/>
        <color theme="1"/>
        <rFont val="Arial"/>
        <family val="2"/>
      </rPr>
      <t xml:space="preserve"> 
Tree Work Supervisor</t>
    </r>
  </si>
  <si>
    <r>
      <rPr>
        <b/>
        <sz val="10"/>
        <color theme="1"/>
        <rFont val="Arial"/>
        <family val="2"/>
      </rPr>
      <t>4.</t>
    </r>
    <r>
      <rPr>
        <b/>
        <sz val="10"/>
        <color theme="1"/>
        <rFont val="新細明體"/>
        <family val="1"/>
        <charset val="136"/>
      </rPr>
      <t>攀樹員</t>
    </r>
    <r>
      <rPr>
        <b/>
        <sz val="10"/>
        <color theme="1"/>
        <rFont val="Arial"/>
        <family val="2"/>
      </rPr>
      <t xml:space="preserve"> 
Tree Climber</t>
    </r>
  </si>
  <si>
    <r>
      <rPr>
        <b/>
        <sz val="10"/>
        <color theme="1"/>
        <rFont val="Arial"/>
        <family val="2"/>
      </rPr>
      <t>5.</t>
    </r>
    <r>
      <rPr>
        <b/>
        <sz val="10"/>
        <color theme="1"/>
        <rFont val="新細明體"/>
        <family val="1"/>
        <charset val="136"/>
      </rPr>
      <t>鏈鋸操作員</t>
    </r>
    <r>
      <rPr>
        <b/>
        <sz val="10"/>
        <color theme="1"/>
        <rFont val="Arial"/>
        <family val="2"/>
      </rPr>
      <t xml:space="preserve"> Chainsaw Operator</t>
    </r>
  </si>
  <si>
    <r>
      <rPr>
        <b/>
        <sz val="10"/>
        <color theme="1"/>
        <rFont val="Arial"/>
        <family val="2"/>
      </rPr>
      <t>1.</t>
    </r>
    <r>
      <rPr>
        <b/>
        <sz val="10"/>
        <color theme="1"/>
        <rFont val="新細明體"/>
        <family val="1"/>
        <charset val="136"/>
      </rPr>
      <t xml:space="preserve">樹藝師
</t>
    </r>
    <r>
      <rPr>
        <b/>
        <sz val="10"/>
        <color theme="1"/>
        <rFont val="Arial"/>
        <family val="2"/>
      </rPr>
      <t>Arborist</t>
    </r>
  </si>
  <si>
    <r>
      <rPr>
        <b/>
        <sz val="10"/>
        <color theme="1"/>
        <rFont val="Arial"/>
        <family val="2"/>
      </rPr>
      <t>2.</t>
    </r>
    <r>
      <rPr>
        <b/>
        <sz val="10"/>
        <color theme="1"/>
        <rFont val="新細明體"/>
        <family val="1"/>
        <charset val="136"/>
      </rPr>
      <t>樹木風險評估員</t>
    </r>
    <r>
      <rPr>
        <b/>
        <sz val="10"/>
        <color theme="1"/>
        <rFont val="Arial"/>
        <family val="2"/>
      </rPr>
      <t xml:space="preserve"> 
Tree Risk Assessor</t>
    </r>
  </si>
  <si>
    <r>
      <rPr>
        <b/>
        <sz val="10"/>
        <color theme="1"/>
        <rFont val="Arial"/>
        <family val="2"/>
      </rPr>
      <t>3.</t>
    </r>
    <r>
      <rPr>
        <b/>
        <sz val="10"/>
        <color theme="1"/>
        <rFont val="新細明體"/>
        <family val="1"/>
        <charset val="136"/>
      </rPr>
      <t>樹木工作監督</t>
    </r>
    <r>
      <rPr>
        <b/>
        <sz val="10"/>
        <color theme="1"/>
        <rFont val="Arial"/>
        <family val="2"/>
      </rPr>
      <t xml:space="preserve"> 
Tree Work Supervisor</t>
    </r>
  </si>
  <si>
    <r>
      <rPr>
        <b/>
        <sz val="10"/>
        <color theme="1"/>
        <rFont val="Arial"/>
        <family val="2"/>
      </rPr>
      <t>4.</t>
    </r>
    <r>
      <rPr>
        <b/>
        <sz val="10"/>
        <color theme="1"/>
        <rFont val="新細明體"/>
        <family val="1"/>
        <charset val="136"/>
      </rPr>
      <t>攀樹員</t>
    </r>
    <r>
      <rPr>
        <b/>
        <sz val="10"/>
        <color theme="1"/>
        <rFont val="Arial"/>
        <family val="2"/>
      </rPr>
      <t xml:space="preserve"> 
Tree Climber</t>
    </r>
  </si>
  <si>
    <r>
      <rPr>
        <b/>
        <sz val="10"/>
        <color theme="1"/>
        <rFont val="Arial"/>
        <family val="2"/>
      </rPr>
      <t>5.</t>
    </r>
    <r>
      <rPr>
        <b/>
        <sz val="10"/>
        <color theme="1"/>
        <rFont val="新細明體"/>
        <family val="1"/>
        <charset val="136"/>
      </rPr>
      <t>鏈鋸操作員</t>
    </r>
    <r>
      <rPr>
        <b/>
        <sz val="10"/>
        <color theme="1"/>
        <rFont val="Arial"/>
        <family val="2"/>
      </rPr>
      <t xml:space="preserve"> Chainsaw Operator</t>
    </r>
  </si>
  <si>
    <r>
      <rPr>
        <b/>
        <sz val="12"/>
        <color theme="1"/>
        <rFont val="新細明體"/>
        <family val="1"/>
        <charset val="136"/>
      </rPr>
      <t xml:space="preserve">基本的持續進修樹藝學時數總計
</t>
    </r>
    <r>
      <rPr>
        <b/>
        <sz val="12"/>
        <color theme="1"/>
        <rFont val="Arial"/>
        <family val="2"/>
      </rPr>
      <t>Total No. of Essential CEA Hours</t>
    </r>
  </si>
  <si>
    <r>
      <rPr>
        <b/>
        <sz val="12"/>
        <color theme="1"/>
        <rFont val="新細明體"/>
        <family val="1"/>
        <charset val="136"/>
      </rPr>
      <t>可選的持續進修樹藝學時數總計</t>
    </r>
    <r>
      <rPr>
        <b/>
        <sz val="12"/>
        <color theme="1"/>
        <rFont val="Arial"/>
        <family val="2"/>
      </rPr>
      <t xml:space="preserve">
Total No. of Optional CEA Hours</t>
    </r>
  </si>
  <si>
    <r>
      <rPr>
        <b/>
        <sz val="12"/>
        <color theme="1"/>
        <rFont val="新細明體"/>
        <family val="1"/>
        <charset val="136"/>
      </rPr>
      <t xml:space="preserve">主要職能範疇
</t>
    </r>
    <r>
      <rPr>
        <b/>
        <sz val="12"/>
        <color theme="1"/>
        <rFont val="Arial"/>
        <family val="2"/>
      </rPr>
      <t>Key Job Functions</t>
    </r>
  </si>
  <si>
    <r>
      <rPr>
        <b/>
        <sz val="12"/>
        <color theme="1"/>
        <rFont val="Arial"/>
        <family val="2"/>
      </rPr>
      <t>1.</t>
    </r>
    <r>
      <rPr>
        <b/>
        <sz val="12"/>
        <color theme="1"/>
        <rFont val="新細明體"/>
        <family val="1"/>
        <charset val="136"/>
      </rPr>
      <t xml:space="preserve">樹藝師
</t>
    </r>
    <r>
      <rPr>
        <b/>
        <sz val="12"/>
        <color theme="1"/>
        <rFont val="Arial"/>
        <family val="2"/>
      </rPr>
      <t>Arborist</t>
    </r>
  </si>
  <si>
    <r>
      <rPr>
        <b/>
        <sz val="12"/>
        <color theme="1"/>
        <rFont val="Arial"/>
        <family val="2"/>
      </rPr>
      <t>2.</t>
    </r>
    <r>
      <rPr>
        <b/>
        <sz val="12"/>
        <color theme="1"/>
        <rFont val="新細明體"/>
        <family val="1"/>
        <charset val="136"/>
      </rPr>
      <t>樹木風險評估員</t>
    </r>
    <r>
      <rPr>
        <b/>
        <sz val="12"/>
        <color theme="1"/>
        <rFont val="Arial"/>
        <family val="2"/>
      </rPr>
      <t xml:space="preserve"> 
Tree Risk Assessor</t>
    </r>
  </si>
  <si>
    <r>
      <rPr>
        <b/>
        <sz val="12"/>
        <color theme="1"/>
        <rFont val="Arial"/>
        <family val="2"/>
      </rPr>
      <t>3.</t>
    </r>
    <r>
      <rPr>
        <b/>
        <sz val="12"/>
        <color theme="1"/>
        <rFont val="新細明體"/>
        <family val="1"/>
        <charset val="136"/>
      </rPr>
      <t>樹木工作監督</t>
    </r>
    <r>
      <rPr>
        <b/>
        <sz val="12"/>
        <color theme="1"/>
        <rFont val="Arial"/>
        <family val="2"/>
      </rPr>
      <t xml:space="preserve">
Tree Work Supervisor</t>
    </r>
  </si>
  <si>
    <r>
      <rPr>
        <b/>
        <sz val="12"/>
        <color theme="1"/>
        <rFont val="Arial"/>
        <family val="2"/>
      </rPr>
      <t>4.</t>
    </r>
    <r>
      <rPr>
        <b/>
        <sz val="12"/>
        <color theme="1"/>
        <rFont val="新細明體"/>
        <family val="1"/>
        <charset val="136"/>
      </rPr>
      <t xml:space="preserve">攀樹員
</t>
    </r>
    <r>
      <rPr>
        <b/>
        <sz val="12"/>
        <color theme="1"/>
        <rFont val="Arial"/>
        <family val="2"/>
      </rPr>
      <t>Tree Climber</t>
    </r>
  </si>
  <si>
    <r>
      <rPr>
        <b/>
        <sz val="12"/>
        <color theme="1"/>
        <rFont val="Arial"/>
        <family val="2"/>
      </rPr>
      <t>5.</t>
    </r>
    <r>
      <rPr>
        <b/>
        <sz val="12"/>
        <color theme="1"/>
        <rFont val="新細明體"/>
        <family val="1"/>
        <charset val="136"/>
      </rPr>
      <t xml:space="preserve">鏈鋸操作員
</t>
    </r>
    <r>
      <rPr>
        <b/>
        <sz val="12"/>
        <color theme="1"/>
        <rFont val="Arial"/>
        <family val="2"/>
      </rPr>
      <t>Chainsaw Operator</t>
    </r>
  </si>
  <si>
    <r>
      <rPr>
        <b/>
        <sz val="10"/>
        <color rgb="FF333333"/>
        <rFont val="新細明體"/>
        <family val="1"/>
        <charset val="136"/>
      </rPr>
      <t xml:space="preserve">樹藝及園藝之工程行政及管理
</t>
    </r>
    <r>
      <rPr>
        <b/>
        <sz val="10"/>
        <color rgb="FF333333"/>
        <rFont val="Arial"/>
        <family val="2"/>
      </rPr>
      <t>Arboriculture &amp; horticulture (A&amp;H) project administration and management</t>
    </r>
  </si>
  <si>
    <r>
      <rPr>
        <b/>
        <sz val="10"/>
        <color rgb="FF333333"/>
        <rFont val="細明體"/>
        <family val="3"/>
        <charset val="136"/>
      </rPr>
      <t xml:space="preserve">樹藝及園藝業之職業安全與健康
</t>
    </r>
    <r>
      <rPr>
        <b/>
        <sz val="10"/>
        <color rgb="FF333333"/>
        <rFont val="Arial"/>
        <family val="2"/>
      </rPr>
      <t>Occupational safety and health for A&amp;H</t>
    </r>
  </si>
  <si>
    <r>
      <rPr>
        <b/>
        <sz val="10"/>
        <color rgb="FF333333"/>
        <rFont val="細明體"/>
        <family val="3"/>
        <charset val="136"/>
      </rPr>
      <t xml:space="preserve">植物選種、栽培及繁殖
</t>
    </r>
    <r>
      <rPr>
        <b/>
        <sz val="10"/>
        <color rgb="FF333333"/>
        <rFont val="Arial"/>
        <family val="2"/>
      </rPr>
      <t>Plant selection, cultivation and propagation</t>
    </r>
  </si>
  <si>
    <r>
      <rPr>
        <b/>
        <sz val="10"/>
        <color rgb="FF333333"/>
        <rFont val="細明體"/>
        <family val="3"/>
        <charset val="136"/>
      </rPr>
      <t xml:space="preserve">植物種植、護理及管理
</t>
    </r>
    <r>
      <rPr>
        <b/>
        <sz val="10"/>
        <color rgb="FF333333"/>
        <rFont val="Arial"/>
        <family val="2"/>
      </rPr>
      <t>Planting, caring and management of plants</t>
    </r>
  </si>
  <si>
    <r>
      <rPr>
        <b/>
        <sz val="10"/>
        <color rgb="FF333333"/>
        <rFont val="細明體"/>
        <family val="3"/>
        <charset val="136"/>
      </rPr>
      <t xml:space="preserve">病蟲害之診斷及治理
</t>
    </r>
    <r>
      <rPr>
        <b/>
        <sz val="10"/>
        <color rgb="FF333333"/>
        <rFont val="Arial"/>
        <family val="2"/>
      </rPr>
      <t>Diagnosis and treatment of pests and diseases</t>
    </r>
  </si>
  <si>
    <r>
      <rPr>
        <b/>
        <sz val="10"/>
        <color rgb="FF333333"/>
        <rFont val="細明體"/>
        <family val="3"/>
        <charset val="136"/>
      </rPr>
      <t xml:space="preserve">普查、檢驗及風險評估
</t>
    </r>
    <r>
      <rPr>
        <b/>
        <sz val="10"/>
        <color rgb="FF333333"/>
        <rFont val="Arial"/>
        <family val="2"/>
      </rPr>
      <t>Survey, inspection and risk assessment</t>
    </r>
  </si>
  <si>
    <r>
      <rPr>
        <b/>
        <sz val="12"/>
        <color rgb="FF333333"/>
        <rFont val="微軟正黑體"/>
        <family val="2"/>
        <charset val="136"/>
      </rPr>
      <t xml:space="preserve">基本持續進修樹藝學時數總計
</t>
    </r>
    <r>
      <rPr>
        <b/>
        <sz val="12"/>
        <color rgb="FF333333"/>
        <rFont val="Arial"/>
        <family val="2"/>
      </rPr>
      <t>Total Essential CEA Hours</t>
    </r>
  </si>
  <si>
    <r>
      <rPr>
        <b/>
        <sz val="14"/>
        <color theme="1"/>
        <rFont val="Arial"/>
        <family val="2"/>
      </rPr>
      <t xml:space="preserve">               </t>
    </r>
    <r>
      <rPr>
        <b/>
        <sz val="14"/>
        <color theme="1"/>
        <rFont val="新細明體"/>
        <family val="1"/>
        <charset val="136"/>
      </rPr>
      <t xml:space="preserve">本人聲明，就本人所知所信，以上由本人提供的資料均屬完整、真實和正確。
</t>
    </r>
    <r>
      <rPr>
        <b/>
        <sz val="14"/>
        <color theme="1"/>
        <rFont val="Arial"/>
        <family val="2"/>
      </rPr>
      <t xml:space="preserve">               I declare that all the above information given by me is complete, true and correct to the best of my knowledge.</t>
    </r>
  </si>
  <si>
    <r>
      <rPr>
        <b/>
        <sz val="12"/>
        <color theme="1"/>
        <rFont val="新細明體"/>
        <family val="1"/>
        <charset val="136"/>
      </rPr>
      <t xml:space="preserve">申請人簽署
</t>
    </r>
    <r>
      <rPr>
        <b/>
        <sz val="12"/>
        <color theme="1"/>
        <rFont val="Arial"/>
        <family val="2"/>
      </rPr>
      <t>Signature 
of Applicant:</t>
    </r>
  </si>
  <si>
    <r>
      <rPr>
        <b/>
        <sz val="12"/>
        <color theme="1"/>
        <rFont val="新細明體"/>
        <family val="1"/>
        <charset val="136"/>
      </rPr>
      <t xml:space="preserve">日期
</t>
    </r>
    <r>
      <rPr>
        <b/>
        <sz val="12"/>
        <color theme="1"/>
        <rFont val="Arial"/>
        <family val="2"/>
      </rPr>
      <t xml:space="preserve">Date:
</t>
    </r>
    <r>
      <rPr>
        <b/>
        <sz val="10"/>
        <color theme="1"/>
        <rFont val="Arial"/>
        <family val="2"/>
      </rPr>
      <t>(</t>
    </r>
    <r>
      <rPr>
        <b/>
        <sz val="10"/>
        <color theme="1"/>
        <rFont val="新細明體"/>
        <family val="1"/>
        <charset val="136"/>
      </rPr>
      <t>日</t>
    </r>
    <r>
      <rPr>
        <b/>
        <sz val="10"/>
        <color theme="1"/>
        <rFont val="Arial"/>
        <family val="2"/>
      </rPr>
      <t>dd /</t>
    </r>
    <r>
      <rPr>
        <b/>
        <sz val="10"/>
        <color theme="1"/>
        <rFont val="新細明體"/>
        <family val="1"/>
        <charset val="136"/>
      </rPr>
      <t>月</t>
    </r>
    <r>
      <rPr>
        <b/>
        <sz val="10"/>
        <color theme="1"/>
        <rFont val="Arial"/>
        <family val="2"/>
      </rPr>
      <t>mm /</t>
    </r>
    <r>
      <rPr>
        <b/>
        <sz val="10"/>
        <color theme="1"/>
        <rFont val="新細明體"/>
        <family val="1"/>
        <charset val="136"/>
      </rPr>
      <t>年</t>
    </r>
    <r>
      <rPr>
        <b/>
        <sz val="10"/>
        <color theme="1"/>
        <rFont val="Arial"/>
        <family val="2"/>
      </rPr>
      <t xml:space="preserve">yyyy) </t>
    </r>
  </si>
  <si>
    <r>
      <rPr>
        <b/>
        <sz val="10"/>
        <color theme="1"/>
        <rFont val="新細明體"/>
        <family val="1"/>
        <charset val="136"/>
      </rPr>
      <t>課程編號</t>
    </r>
  </si>
  <si>
    <r>
      <rPr>
        <b/>
        <sz val="10"/>
        <color theme="1"/>
        <rFont val="新細明體"/>
        <family val="1"/>
        <charset val="136"/>
      </rPr>
      <t>課程名稱</t>
    </r>
  </si>
  <si>
    <r>
      <rPr>
        <b/>
        <sz val="10"/>
        <color theme="1"/>
        <rFont val="新細明體"/>
        <family val="1"/>
        <charset val="136"/>
      </rPr>
      <t>培訓機構名稱</t>
    </r>
  </si>
  <si>
    <t>Hours</t>
  </si>
  <si>
    <t>Minimum CEA Hours for Individual Key Job Functions</t>
  </si>
  <si>
    <t>Inventory Management of Tools and Equipment</t>
  </si>
  <si>
    <r>
      <rPr>
        <sz val="12"/>
        <color theme="1"/>
        <rFont val="Times New Roman"/>
        <family val="1"/>
      </rPr>
      <t xml:space="preserve">TCHK/ </t>
    </r>
    <r>
      <rPr>
        <sz val="12"/>
        <color theme="1"/>
        <rFont val="細明體"/>
        <family val="3"/>
        <charset val="136"/>
      </rPr>
      <t>香港樹木學會</t>
    </r>
  </si>
  <si>
    <t>Plant Procurement and Nursery Stock Transportation</t>
  </si>
  <si>
    <t>Prepare Tree Removal Plan with Rigging Systems</t>
  </si>
  <si>
    <t>TCHK/ 香港樹木學會</t>
  </si>
  <si>
    <t>A,TRA&amp;TWS-FA4-202403-5</t>
  </si>
  <si>
    <t>A,TRA&amp;TWS-FA4-202403-6</t>
  </si>
  <si>
    <t>Develop Work Plans for Disease and Pest Control</t>
  </si>
  <si>
    <t>A&amp;TRA-FA5-202404-6</t>
  </si>
  <si>
    <t>A&amp;TRA-FA5-202404-7</t>
  </si>
  <si>
    <t>Aerial Tree Inspection and Prepare Work Plan</t>
  </si>
  <si>
    <t>Knowledge of Tree Cultivation and Care Operations</t>
  </si>
  <si>
    <t>Knowledge of Identify Pests &amp; Diseases of Plants Training Program</t>
  </si>
  <si>
    <t>Opt-FA5-202407-12</t>
  </si>
  <si>
    <t>Opt-FA5-202407-13</t>
  </si>
  <si>
    <t>Opt-FA5-202407-14</t>
  </si>
  <si>
    <t>Opt-FA5-202407-15</t>
  </si>
  <si>
    <t>Opt-FA5-202407-16</t>
  </si>
  <si>
    <t>Knowledge of Inspect the Basic Structure &amp; Health Conditions of Tree Training Program</t>
  </si>
  <si>
    <t>Occupational Safety and Health for Arboriculture Work Course</t>
  </si>
  <si>
    <t>TWS,TC&amp;CO-FA2-202409-11</t>
  </si>
  <si>
    <t>TWS,TC&amp;CO-FA2-202409-12</t>
  </si>
  <si>
    <t>TWS,TC&amp;CO-FA2-202409-13</t>
  </si>
  <si>
    <t>TWS,TC&amp;CO-FA2-202409-14</t>
  </si>
  <si>
    <t>TWS,TC&amp;CO-FA2-202409-15</t>
  </si>
  <si>
    <t>TWS,TC&amp;CO-FA2-202409-16</t>
  </si>
  <si>
    <t>Review Tree Inspection or Risk Assessment Report</t>
  </si>
  <si>
    <t>Diagnosis &amp; Treatment of Pests &amp; Diseases</t>
  </si>
  <si>
    <t>Plant Selection &amp; Propagation</t>
  </si>
  <si>
    <t>Contract Execution – From Planning to Processing</t>
  </si>
  <si>
    <t>Use of Resistograph – A Tool to Identify and Quantify Decays, Cracks or Other Defects</t>
  </si>
  <si>
    <t>Integrated Control of Common Pests and Diseases in Hong Kong</t>
  </si>
  <si>
    <t>A&amp;TRA-FA5-202415-4</t>
  </si>
  <si>
    <t>A&amp;TRA-FA5-202415-5</t>
  </si>
  <si>
    <t>A&amp;TRA-FA5-202415-6</t>
  </si>
  <si>
    <t>A&amp;TRA-FA5-202415-7</t>
  </si>
  <si>
    <t>Use Machinery of Arboriculture and Horticulture Industry</t>
  </si>
  <si>
    <t>Tree Removal – From Planning to Execution</t>
  </si>
  <si>
    <t>Developing Industry Standard of Nursery Stock</t>
  </si>
  <si>
    <t>The Procedures in Preparing Tree Preservation and Removal Proposal (TPRP) / Tree Removal Application (TReA) in Development Projects and in Operation Phase</t>
  </si>
  <si>
    <t>A&amp;TRA-FA6-202420-3</t>
  </si>
  <si>
    <t>A&amp;TRA-FA6-202420-4</t>
  </si>
  <si>
    <t>A&amp;TRA-FA6-202420-5</t>
  </si>
  <si>
    <t>A&amp;TRA-FA6-202420-6</t>
  </si>
  <si>
    <t>Introduction to Structural Pruning and Crown Restoration</t>
  </si>
  <si>
    <t>A&amp;TRA-FA4-202421-4</t>
  </si>
  <si>
    <t>A&amp;TRA-FA4-202421-5</t>
  </si>
  <si>
    <t>A&amp;TRA-FA4-202421-6</t>
  </si>
  <si>
    <t>A&amp;TRA-FA4-202421-7</t>
  </si>
  <si>
    <t>The Standard and Practice of Personal Protective Equipment and Safe Systems of Work</t>
  </si>
  <si>
    <t>Preparing Work Plans for Tree Pruning Operations</t>
  </si>
  <si>
    <t>A&amp;TRA-FA4-202423-4</t>
  </si>
  <si>
    <t>A&amp;TRA-FA4-202423-5</t>
  </si>
  <si>
    <t>A&amp;TRA-FA4-202423-6</t>
  </si>
  <si>
    <t>A&amp;TRA-FA4-202423-7</t>
  </si>
  <si>
    <t>Operating Chainsaws at Height</t>
  </si>
  <si>
    <t>Implement Safe Work Procedures for Arboricultural and Horticultural Work at Height</t>
  </si>
  <si>
    <t>Contract Documentation for Implementing the Management and Supervision of Horticultural and Arboricultural Projects</t>
  </si>
  <si>
    <t>Good Practices of Warehouse Management for the Arboriculture &amp; Horticulture Industry</t>
  </si>
  <si>
    <t>Integrated Vocational Development Centre/ 匯縱專業發展中心</t>
  </si>
  <si>
    <t>Temporary Traffic Arrangement for Arboricultural Work on Roads &amp; Highways</t>
  </si>
  <si>
    <t>Hong Kong Institute of Horticultural Science/ 香港園藝專業學會</t>
  </si>
  <si>
    <t>TWS,TC&amp;CO-FA2-202431-1</t>
  </si>
  <si>
    <t>Advanced Chainsaw Techniques for Arboricultural and Horticultural Work at Height</t>
  </si>
  <si>
    <t>TWS,TC&amp;CO-FA2-202431-2</t>
  </si>
  <si>
    <t>TWS,TC&amp;CO-FA2-202431-3</t>
  </si>
  <si>
    <t>TWS,TC&amp;CO-FA2-202431-4</t>
  </si>
  <si>
    <t>TWS,TC&amp;CO-FA2-202431-5</t>
  </si>
  <si>
    <t>Proper Handling of Common Accidents in the Arboricultural and Horticultural Industry</t>
  </si>
  <si>
    <t>Occupational Safety and Health in Arboriculture</t>
  </si>
  <si>
    <t>Occupational Safety and Health Council/ 職業安全健康局</t>
  </si>
  <si>
    <t>TWS,TC&amp;CO-FA2-202433-8</t>
  </si>
  <si>
    <t>TWS,TC&amp;CO-FA2-202433-9</t>
  </si>
  <si>
    <t>TWS,TC&amp;CO-FA2-202433-10</t>
  </si>
  <si>
    <t>Safe Use of Chainsaws</t>
  </si>
  <si>
    <t>A&amp;TRA-FA5-202435-3</t>
  </si>
  <si>
    <t>Identify Pests and Diseases, Their Impact on Trees and Evaluate the Effectiveness of Pest and Disease Operations</t>
  </si>
  <si>
    <t>Institute of Arboriculture Studies (HK)/ 樹藝學術研究中心(香港)</t>
  </si>
  <si>
    <t>A&amp;TRA-FA5-202435-4</t>
  </si>
  <si>
    <t>A&amp;TRA-FA5-202435-5</t>
  </si>
  <si>
    <t>A&amp;TRA-FA5-202435-6</t>
  </si>
  <si>
    <t>A&amp;TRA-FA5-202435-7</t>
  </si>
  <si>
    <t>Plant Selection, Sourcing and Purchasing, Planting and Inspection</t>
  </si>
  <si>
    <t>Safe Working Cycle For Tree Work</t>
  </si>
  <si>
    <t>New Technique and Technologies for Arboriculture and Horticulture Projects</t>
  </si>
  <si>
    <t>Hong Kong Metropolitan University/ 香港都會大學</t>
  </si>
  <si>
    <t>Conducting Site Work Processes and Quality Assurance Inspection</t>
  </si>
  <si>
    <t>Development of Safe System of Work</t>
  </si>
  <si>
    <t>Practical Manual Handling: Correct Methods and Postures for Safe Task Execution</t>
  </si>
  <si>
    <t>TWS,TC&amp;CO-FA2-202441-3</t>
  </si>
  <si>
    <t>TWS,TC&amp;CO-FA2-202441-4</t>
  </si>
  <si>
    <t>TWS,TC&amp;CO-FA2-202441-5</t>
  </si>
  <si>
    <t>TWS,TC&amp;CO-FA2-202441-6</t>
  </si>
  <si>
    <t>Nursery Stock Transportation</t>
  </si>
  <si>
    <t>Work Plans for Tree Transplanting</t>
  </si>
  <si>
    <t>A,TRA-FA4-202443-3</t>
  </si>
  <si>
    <t>A,TRA-FA4-202443-4</t>
  </si>
  <si>
    <t>A,TRA-FA4-202443-5</t>
  </si>
  <si>
    <t>A,TRA-FA4-202443-6</t>
  </si>
  <si>
    <t>A,TRA-FA4-202444-2</t>
  </si>
  <si>
    <t>Work Plans for Tree Stump Removal</t>
  </si>
  <si>
    <t>A,TRA-FA4-202444-3</t>
  </si>
  <si>
    <t>A,TRA-FA4-202444-4</t>
  </si>
  <si>
    <t>A,TRA-FA4-202444-5</t>
  </si>
  <si>
    <t>A,TRA-FA4-202444-6</t>
  </si>
  <si>
    <t>Plant Cultivation and Care Operations</t>
  </si>
  <si>
    <t>A,TRA-FA5-202446-1</t>
  </si>
  <si>
    <t>Work Plans for Biological and Integrated Control of Pests and Diseases</t>
  </si>
  <si>
    <t>A,TRA-FA5-202446-2</t>
  </si>
  <si>
    <t>A,TRA-FA5-202446-3</t>
  </si>
  <si>
    <t>A,TRA-FA5-202446-4</t>
  </si>
  <si>
    <t>A,TRA-FA5-202446-5</t>
  </si>
  <si>
    <t>A,TRA-FA6-202447-1</t>
  </si>
  <si>
    <t>Developing and Evaluating Proposals of Tree Protection, Preservation, Transplantation and Removal</t>
  </si>
  <si>
    <t>A,TRA-FA6-202447-2</t>
  </si>
  <si>
    <t>A,TRA-FA6-202447-3</t>
  </si>
  <si>
    <t>A,TRA-FA6-202447-4</t>
  </si>
  <si>
    <t>A,TRA-FA6-202447-5</t>
  </si>
  <si>
    <t>Aerial Tree Inspection</t>
  </si>
  <si>
    <t>Tree Incident Causation Investigation</t>
  </si>
  <si>
    <t>A&amp;TRA-FA6-202449-2</t>
  </si>
  <si>
    <t>A&amp;TRA-FA6-202449-3</t>
  </si>
  <si>
    <t>A&amp;TRA-FA6-202449-4</t>
  </si>
  <si>
    <t>A&amp;TRA-FA6-202449-5</t>
  </si>
  <si>
    <t>Use of Personal Protective Equipment in Arboriculture and Horticulture Industry</t>
  </si>
  <si>
    <t>Use of Hand Tools in Arboriculture and Horticulture Industry</t>
  </si>
  <si>
    <t>TWS,TC&amp;CO-FA2-202451-4</t>
  </si>
  <si>
    <t>TWS,TC&amp;CO-FA2-202451-5</t>
  </si>
  <si>
    <t>TWS,TC&amp;CO-FA2-202451-6</t>
  </si>
  <si>
    <t>A&amp;TRA-FA5-202452-1</t>
  </si>
  <si>
    <t>Evaluation of Monitoring and Caring Operations for Plants</t>
  </si>
  <si>
    <t>A&amp;TRA-FA5-202452-2</t>
  </si>
  <si>
    <t>A&amp;TRA-FA5-202452-3</t>
  </si>
  <si>
    <t>A&amp;TRA-FA5-202452-4</t>
  </si>
  <si>
    <t>A&amp;TRA-FA5-202452-5</t>
  </si>
  <si>
    <t>Inspection of Basic Structure and Health Conditions of Trees</t>
  </si>
  <si>
    <t>Tree Climbing Operations Supervision</t>
  </si>
  <si>
    <t>Use of Tomograph – A Tool to Identify and Quantify Decays, Cracks or Other Defects</t>
  </si>
  <si>
    <t>Prepare Work Plans for Tree Planting</t>
  </si>
  <si>
    <t>Prepare Work Plans for Tree Transplanting</t>
  </si>
  <si>
    <t>Park Vegetation Management: Strategies for Sustainable Urban Green Spaces</t>
  </si>
  <si>
    <t>Forces That Impact Climbing and Rigging Equipment</t>
  </si>
  <si>
    <t>Advance Technologies in Arboriculture</t>
  </si>
  <si>
    <t>Rigging system installation and selection</t>
  </si>
  <si>
    <t>Prepare work plans for tree removal</t>
  </si>
  <si>
    <t>Contribution and methods of Aerial Tree Inspection</t>
  </si>
  <si>
    <t>Introduction and Practical in Structural Pruning of tree</t>
  </si>
  <si>
    <t>Pro Tree Development Limited/ 樹木拓展學會</t>
  </si>
  <si>
    <t>Course/ Seminar Code</t>
  </si>
  <si>
    <t>Training qualifications in tree risk assessment recognised by the Tree Management Office</t>
  </si>
  <si>
    <t>Name of Training Institution</t>
  </si>
  <si>
    <t>A,TRA,TWS,TC&amp;CO-FA6-TMO-1</t>
  </si>
  <si>
    <t>International Society of Arboriculture, U.S.A.</t>
  </si>
  <si>
    <t>Professional Tree Inspection</t>
  </si>
  <si>
    <t>Lantra Awards, U.K.</t>
  </si>
  <si>
    <t>Certificate of Training in Professional Tree Inspection and Risk Assessment</t>
  </si>
  <si>
    <t>Hong Kong Metropolitan University Li Ka Shing School of Professional and Continuing Education</t>
  </si>
  <si>
    <t>Tree Risk Assessment Course with Assessment</t>
  </si>
  <si>
    <t>Technological and Higher Education Institute of Hong Kong</t>
  </si>
  <si>
    <t>Certificate in Professional Tree Inspection</t>
  </si>
  <si>
    <t>Registration Date</t>
  </si>
  <si>
    <t>Expiry Date</t>
  </si>
  <si>
    <t>Extend?</t>
  </si>
  <si>
    <t>Original Expiry Date</t>
  </si>
  <si>
    <t>1.樹藝師</t>
  </si>
  <si>
    <t>2.樹木風險評估員</t>
  </si>
  <si>
    <t>3.樹木工作監督</t>
  </si>
  <si>
    <t>4.攀樹員</t>
  </si>
  <si>
    <t>5.鏈鋸操作員</t>
  </si>
  <si>
    <r>
      <rPr>
        <b/>
        <sz val="12"/>
        <color theme="1"/>
        <rFont val="新細明體"/>
        <family val="1"/>
        <charset val="136"/>
      </rPr>
      <t xml:space="preserve">樹木風險評估培訓資歷名稱
</t>
    </r>
    <r>
      <rPr>
        <b/>
        <sz val="12"/>
        <color theme="1"/>
        <rFont val="Arial"/>
        <family val="2"/>
      </rPr>
      <t xml:space="preserve">Name of training qualification in tree risk assessment
</t>
    </r>
    <r>
      <rPr>
        <b/>
        <sz val="8"/>
        <color theme="1"/>
        <rFont val="Arial"/>
        <family val="2"/>
      </rPr>
      <t>*</t>
    </r>
    <r>
      <rPr>
        <b/>
        <sz val="8"/>
        <color theme="1"/>
        <rFont val="新細明體"/>
        <family val="1"/>
        <charset val="136"/>
      </rPr>
      <t xml:space="preserve">請使用拉下式清單
</t>
    </r>
    <r>
      <rPr>
        <b/>
        <sz val="8"/>
        <color theme="1"/>
        <rFont val="Arial"/>
        <family val="2"/>
      </rPr>
      <t xml:space="preserve">*Please use pull down menu
</t>
    </r>
    <r>
      <rPr>
        <b/>
        <sz val="8"/>
        <color theme="1"/>
        <rFont val="新細明體"/>
        <family val="1"/>
        <charset val="136"/>
      </rPr>
      <t xml:space="preserve">
</t>
    </r>
    <r>
      <rPr>
        <b/>
        <sz val="8"/>
        <color theme="1"/>
        <rFont val="Arial"/>
        <family val="2"/>
      </rPr>
      <t xml:space="preserve">
*</t>
    </r>
    <r>
      <rPr>
        <b/>
        <sz val="8"/>
        <color theme="1"/>
        <rFont val="新細明體"/>
        <family val="1"/>
        <charset val="136"/>
      </rPr>
      <t xml:space="preserve">必填項目
</t>
    </r>
    <r>
      <rPr>
        <b/>
        <sz val="8"/>
        <color theme="1"/>
        <rFont val="Arial"/>
        <family val="2"/>
      </rPr>
      <t>*Mandatory Field</t>
    </r>
    <phoneticPr fontId="62" type="noConversion"/>
  </si>
  <si>
    <r>
      <rPr>
        <b/>
        <sz val="12"/>
        <color theme="1"/>
        <rFont val="新細明體"/>
        <family val="1"/>
        <charset val="136"/>
      </rPr>
      <t xml:space="preserve">接受培訓日期
</t>
    </r>
    <r>
      <rPr>
        <b/>
        <sz val="12"/>
        <color theme="1"/>
        <rFont val="Arial"/>
        <family val="2"/>
      </rPr>
      <t>Dates of Receiving Training
(DD/MM/YYYY)</t>
    </r>
    <phoneticPr fontId="62" type="noConversion"/>
  </si>
  <si>
    <r>
      <rPr>
        <b/>
        <sz val="12"/>
        <color theme="1"/>
        <rFont val="新細明體"/>
        <family val="1"/>
        <charset val="136"/>
      </rPr>
      <t xml:space="preserve">註冊日期
</t>
    </r>
    <r>
      <rPr>
        <b/>
        <sz val="12"/>
        <color theme="1"/>
        <rFont val="Arial"/>
        <family val="2"/>
      </rPr>
      <t>Date of Registration 
(</t>
    </r>
    <r>
      <rPr>
        <b/>
        <sz val="12"/>
        <color theme="1"/>
        <rFont val="新細明體"/>
        <family val="1"/>
        <charset val="136"/>
      </rPr>
      <t>日</t>
    </r>
    <r>
      <rPr>
        <b/>
        <sz val="12"/>
        <color theme="1"/>
        <rFont val="Arial"/>
        <family val="2"/>
      </rPr>
      <t>dd/</t>
    </r>
    <r>
      <rPr>
        <b/>
        <sz val="12"/>
        <color theme="1"/>
        <rFont val="新細明體"/>
        <family val="1"/>
        <charset val="136"/>
      </rPr>
      <t>月</t>
    </r>
    <r>
      <rPr>
        <b/>
        <sz val="12"/>
        <color theme="1"/>
        <rFont val="Arial"/>
        <family val="2"/>
      </rPr>
      <t>mm/</t>
    </r>
    <r>
      <rPr>
        <b/>
        <sz val="12"/>
        <color theme="1"/>
        <rFont val="新細明體"/>
        <family val="1"/>
        <charset val="136"/>
      </rPr>
      <t>年</t>
    </r>
    <r>
      <rPr>
        <b/>
        <sz val="12"/>
        <color theme="1"/>
        <rFont val="Arial"/>
        <family val="2"/>
      </rPr>
      <t xml:space="preserve">yyyy)
</t>
    </r>
    <r>
      <rPr>
        <b/>
        <sz val="8"/>
        <color theme="1"/>
        <rFont val="Arial"/>
        <family val="2"/>
      </rPr>
      <t xml:space="preserve"> *</t>
    </r>
    <r>
      <rPr>
        <b/>
        <sz val="8"/>
        <color theme="1"/>
        <rFont val="新細明體"/>
        <family val="1"/>
        <charset val="136"/>
      </rPr>
      <t xml:space="preserve">必填項目
</t>
    </r>
    <r>
      <rPr>
        <b/>
        <sz val="8"/>
        <color theme="1"/>
        <rFont val="Arial"/>
        <family val="2"/>
      </rPr>
      <t>*Mandatory Field</t>
    </r>
    <phoneticPr fontId="62" type="noConversion"/>
  </si>
  <si>
    <r>
      <rPr>
        <b/>
        <sz val="12"/>
        <color theme="1"/>
        <rFont val="新細明體"/>
        <family val="1"/>
        <charset val="136"/>
      </rPr>
      <t>註冊編號</t>
    </r>
    <r>
      <rPr>
        <b/>
        <sz val="12"/>
        <color theme="1"/>
        <rFont val="Arial"/>
        <family val="2"/>
      </rPr>
      <t xml:space="preserve">:
Registration Number: </t>
    </r>
    <phoneticPr fontId="63" type="noConversion"/>
  </si>
  <si>
    <r>
      <t xml:space="preserve">Extension of Validity Period Granted? (Y/N)
</t>
    </r>
    <r>
      <rPr>
        <b/>
        <sz val="12"/>
        <color theme="1"/>
        <rFont val="細明體"/>
        <family val="3"/>
        <charset val="136"/>
      </rPr>
      <t>獲得延長註冊有效期？</t>
    </r>
    <r>
      <rPr>
        <b/>
        <sz val="12"/>
        <color theme="1"/>
        <rFont val="Arial"/>
        <family val="2"/>
      </rPr>
      <t>(Y/N)</t>
    </r>
    <phoneticPr fontId="62" type="noConversion"/>
  </si>
  <si>
    <r>
      <t xml:space="preserve">C. </t>
    </r>
    <r>
      <rPr>
        <b/>
        <sz val="14"/>
        <color theme="1"/>
        <rFont val="新細明體"/>
        <family val="1"/>
        <charset val="136"/>
      </rPr>
      <t>於現時註冊期內完成的樹木管理辦事處認可之樹木風險評估培訓資歷</t>
    </r>
    <r>
      <rPr>
        <b/>
        <vertAlign val="superscript"/>
        <sz val="14"/>
        <color theme="1"/>
        <rFont val="新細明體"/>
        <family val="1"/>
        <charset val="136"/>
      </rPr>
      <t>註</t>
    </r>
    <r>
      <rPr>
        <b/>
        <vertAlign val="superscript"/>
        <sz val="14"/>
        <color theme="1"/>
        <rFont val="Arial"/>
        <family val="2"/>
      </rPr>
      <t>2</t>
    </r>
    <r>
      <rPr>
        <b/>
        <sz val="14"/>
        <color theme="1"/>
        <rFont val="Arial"/>
        <family val="2"/>
      </rPr>
      <t xml:space="preserve">  Details of Completion of training qualifications in tree risk assessment recognised by the Tree Management Office during current registration period </t>
    </r>
    <r>
      <rPr>
        <b/>
        <vertAlign val="superscript"/>
        <sz val="14"/>
        <color theme="1"/>
        <rFont val="Arial"/>
        <family val="2"/>
      </rPr>
      <t>Note 2</t>
    </r>
    <phoneticPr fontId="62" type="noConversion"/>
  </si>
  <si>
    <r>
      <rPr>
        <sz val="10"/>
        <color theme="1"/>
        <rFont val="細明體"/>
        <family val="3"/>
        <charset val="136"/>
      </rPr>
      <t>註</t>
    </r>
    <r>
      <rPr>
        <sz val="10"/>
        <color theme="1"/>
        <rFont val="Arial"/>
        <family val="2"/>
      </rPr>
      <t>2</t>
    </r>
    <r>
      <rPr>
        <sz val="10"/>
        <color theme="1"/>
        <rFont val="細明體"/>
        <family val="3"/>
        <charset val="136"/>
      </rPr>
      <t xml:space="preserve">：使用下拉式清單揀選指定的樹木風險評估培訓資歷後，記錄表格會自動計算基本的持續進修樹藝學時數。
</t>
    </r>
    <r>
      <rPr>
        <sz val="10"/>
        <color theme="1"/>
        <rFont val="Arial"/>
        <family val="2"/>
      </rPr>
      <t>Note 2 : Once designated training qualification in tree risk assessment are selected by using the pull down menu, the Record Form will automatically calculate the number of essential CEA hours.</t>
    </r>
    <phoneticPr fontId="62" type="noConversion"/>
  </si>
  <si>
    <t>A,TRA,TWS,TC&amp;CO-FA6-TMO-2</t>
    <phoneticPr fontId="62" type="noConversion"/>
  </si>
  <si>
    <t>A,TRA,TWS,TC&amp;CO-FA6-TMO-3</t>
    <phoneticPr fontId="62" type="noConversion"/>
  </si>
  <si>
    <t>A,TRA,TWS,TC&amp;CO-FA6-TMO-4</t>
    <phoneticPr fontId="62" type="noConversion"/>
  </si>
  <si>
    <t>A,TRA,TWS,TC&amp;CO-FA6-TMO-5</t>
    <phoneticPr fontId="62" type="noConversion"/>
  </si>
  <si>
    <t>A,TRA,TWS,TC&amp;CO-FA6-TMO-6</t>
    <phoneticPr fontId="62" type="noConversion"/>
  </si>
  <si>
    <t>Tree Risk Assessment Qualification Course and Assessment</t>
    <phoneticPr fontId="62" type="noConversion"/>
  </si>
  <si>
    <t>Tree Risk Assessment Qualification Renewal Course and Assessment</t>
    <phoneticPr fontId="62" type="noConversion"/>
  </si>
  <si>
    <r>
      <rPr>
        <b/>
        <sz val="12"/>
        <color theme="1"/>
        <rFont val="新細明體"/>
        <family val="1"/>
        <charset val="136"/>
      </rPr>
      <t xml:space="preserve">課程日期
</t>
    </r>
    <r>
      <rPr>
        <b/>
        <sz val="12"/>
        <color theme="1"/>
        <rFont val="Arial"/>
        <family val="2"/>
      </rPr>
      <t>Dates of Course
(DD/MM/YYYY)</t>
    </r>
    <phoneticPr fontId="62" type="noConversion"/>
  </si>
  <si>
    <r>
      <rPr>
        <b/>
        <sz val="12"/>
        <color theme="1"/>
        <rFont val="新細明體"/>
        <family val="1"/>
        <charset val="136"/>
      </rPr>
      <t>課程編號</t>
    </r>
    <r>
      <rPr>
        <b/>
        <sz val="12"/>
        <color theme="1"/>
        <rFont val="Arial"/>
        <family val="2"/>
      </rPr>
      <t xml:space="preserve"> (</t>
    </r>
    <r>
      <rPr>
        <b/>
        <sz val="12"/>
        <color theme="1"/>
        <rFont val="新細明體"/>
        <family val="1"/>
        <charset val="136"/>
      </rPr>
      <t>如有</t>
    </r>
    <r>
      <rPr>
        <b/>
        <sz val="12"/>
        <color theme="1"/>
        <rFont val="Arial"/>
        <family val="2"/>
      </rPr>
      <t>)</t>
    </r>
    <r>
      <rPr>
        <b/>
        <sz val="12"/>
        <color theme="1"/>
        <rFont val="新細明體"/>
        <family val="1"/>
        <charset val="136"/>
      </rPr>
      <t xml:space="preserve">
</t>
    </r>
    <r>
      <rPr>
        <b/>
        <sz val="12"/>
        <color theme="1"/>
        <rFont val="Arial"/>
        <family val="2"/>
      </rPr>
      <t>Course Code (if any)</t>
    </r>
    <phoneticPr fontId="62" type="noConversion"/>
  </si>
  <si>
    <r>
      <rPr>
        <b/>
        <sz val="12"/>
        <color theme="1"/>
        <rFont val="新細明體"/>
        <family val="1"/>
        <charset val="136"/>
      </rPr>
      <t xml:space="preserve">課程名稱
</t>
    </r>
    <r>
      <rPr>
        <b/>
        <sz val="12"/>
        <color theme="1"/>
        <rFont val="Arial"/>
        <family val="2"/>
      </rPr>
      <t>Name of Course</t>
    </r>
    <phoneticPr fontId="62" type="noConversion"/>
  </si>
  <si>
    <r>
      <rPr>
        <b/>
        <sz val="12"/>
        <color theme="1"/>
        <rFont val="新細明體"/>
        <family val="1"/>
        <charset val="136"/>
      </rPr>
      <t xml:space="preserve">培訓機構名稱
</t>
    </r>
    <r>
      <rPr>
        <b/>
        <sz val="12"/>
        <color theme="1"/>
        <rFont val="Arial"/>
        <family val="2"/>
      </rPr>
      <t>Name of Training Institution</t>
    </r>
    <phoneticPr fontId="62" type="noConversion"/>
  </si>
  <si>
    <r>
      <rPr>
        <b/>
        <sz val="12"/>
        <color theme="1"/>
        <rFont val="新細明體"/>
        <family val="1"/>
        <charset val="136"/>
      </rPr>
      <t xml:space="preserve">項目
</t>
    </r>
    <r>
      <rPr>
        <b/>
        <sz val="12"/>
        <color theme="1"/>
        <rFont val="Arial"/>
        <family val="2"/>
      </rPr>
      <t>Item</t>
    </r>
    <phoneticPr fontId="63" type="noConversion"/>
  </si>
  <si>
    <r>
      <rPr>
        <b/>
        <sz val="12"/>
        <rFont val="新細明體"/>
        <family val="1"/>
        <charset val="136"/>
      </rPr>
      <t xml:space="preserve">研討會日期
</t>
    </r>
    <r>
      <rPr>
        <b/>
        <sz val="12"/>
        <rFont val="Arial"/>
        <family val="2"/>
      </rPr>
      <t>Date of Session</t>
    </r>
    <phoneticPr fontId="63" type="noConversion"/>
  </si>
  <si>
    <r>
      <rPr>
        <b/>
        <sz val="12"/>
        <color theme="1"/>
        <rFont val="新細明體"/>
        <family val="1"/>
        <charset val="136"/>
      </rPr>
      <t xml:space="preserve">時數
</t>
    </r>
    <r>
      <rPr>
        <b/>
        <sz val="12"/>
        <color theme="1"/>
        <rFont val="Arial"/>
        <family val="2"/>
      </rPr>
      <t>Contact Hour</t>
    </r>
    <phoneticPr fontId="63" type="noConversion"/>
  </si>
  <si>
    <r>
      <rPr>
        <b/>
        <sz val="12"/>
        <rFont val="新細明體"/>
        <family val="1"/>
        <charset val="136"/>
      </rPr>
      <t xml:space="preserve">基本的持續進修樹藝學時數
</t>
    </r>
    <r>
      <rPr>
        <b/>
        <sz val="12"/>
        <rFont val="Arial"/>
        <family val="2"/>
      </rPr>
      <t>Essential CEA Hours</t>
    </r>
    <phoneticPr fontId="63" type="noConversion"/>
  </si>
  <si>
    <r>
      <rPr>
        <b/>
        <sz val="12"/>
        <rFont val="新細明體"/>
        <family val="1"/>
        <charset val="136"/>
      </rPr>
      <t xml:space="preserve">可選的持續進修樹藝學時數
</t>
    </r>
    <r>
      <rPr>
        <b/>
        <sz val="12"/>
        <rFont val="Arial"/>
        <family val="2"/>
      </rPr>
      <t>Optional CEA Hours</t>
    </r>
    <phoneticPr fontId="63" type="noConversion"/>
  </si>
  <si>
    <r>
      <t>1.</t>
    </r>
    <r>
      <rPr>
        <b/>
        <sz val="10"/>
        <color theme="1"/>
        <rFont val="新細明體"/>
        <family val="1"/>
        <charset val="136"/>
      </rPr>
      <t xml:space="preserve">樹藝師
</t>
    </r>
    <r>
      <rPr>
        <b/>
        <sz val="10"/>
        <color theme="1"/>
        <rFont val="Arial"/>
        <family val="2"/>
      </rPr>
      <t>Arborist</t>
    </r>
    <phoneticPr fontId="63" type="noConversion"/>
  </si>
  <si>
    <r>
      <t>2.</t>
    </r>
    <r>
      <rPr>
        <b/>
        <sz val="10"/>
        <color theme="1"/>
        <rFont val="新細明體"/>
        <family val="1"/>
        <charset val="136"/>
      </rPr>
      <t>樹木風險評估員</t>
    </r>
    <r>
      <rPr>
        <b/>
        <sz val="10"/>
        <color theme="1"/>
        <rFont val="Arial"/>
        <family val="2"/>
      </rPr>
      <t xml:space="preserve"> 
Tree Risk Assessor</t>
    </r>
    <phoneticPr fontId="63" type="noConversion"/>
  </si>
  <si>
    <r>
      <t>3.</t>
    </r>
    <r>
      <rPr>
        <b/>
        <sz val="10"/>
        <color theme="1"/>
        <rFont val="新細明體"/>
        <family val="1"/>
        <charset val="136"/>
      </rPr>
      <t>樹木工作監督</t>
    </r>
    <r>
      <rPr>
        <b/>
        <sz val="10"/>
        <color theme="1"/>
        <rFont val="Arial"/>
        <family val="2"/>
      </rPr>
      <t xml:space="preserve"> 
Tree Work Supervisor</t>
    </r>
    <phoneticPr fontId="63" type="noConversion"/>
  </si>
  <si>
    <r>
      <t>4.</t>
    </r>
    <r>
      <rPr>
        <b/>
        <sz val="10"/>
        <color theme="1"/>
        <rFont val="新細明體"/>
        <family val="1"/>
        <charset val="136"/>
      </rPr>
      <t>攀樹員</t>
    </r>
    <r>
      <rPr>
        <b/>
        <sz val="10"/>
        <color theme="1"/>
        <rFont val="Arial"/>
        <family val="2"/>
      </rPr>
      <t xml:space="preserve"> 
Tree Climber</t>
    </r>
    <phoneticPr fontId="63" type="noConversion"/>
  </si>
  <si>
    <r>
      <t>5.</t>
    </r>
    <r>
      <rPr>
        <b/>
        <sz val="10"/>
        <color theme="1"/>
        <rFont val="新細明體"/>
        <family val="1"/>
        <charset val="136"/>
      </rPr>
      <t>鏈鋸操作員</t>
    </r>
    <r>
      <rPr>
        <b/>
        <sz val="10"/>
        <color theme="1"/>
        <rFont val="Arial"/>
        <family val="2"/>
      </rPr>
      <t xml:space="preserve"> Chainsaw Operator</t>
    </r>
  </si>
  <si>
    <t>A</t>
    <phoneticPr fontId="63" type="noConversion"/>
  </si>
  <si>
    <t>TRA</t>
    <phoneticPr fontId="63" type="noConversion"/>
  </si>
  <si>
    <t>TWS</t>
    <phoneticPr fontId="63" type="noConversion"/>
  </si>
  <si>
    <t>TC</t>
    <phoneticPr fontId="63" type="noConversion"/>
  </si>
  <si>
    <t>CO</t>
    <phoneticPr fontId="63" type="noConversion"/>
  </si>
  <si>
    <t>FA(A)</t>
    <phoneticPr fontId="63" type="noConversion"/>
  </si>
  <si>
    <t>FA(TRA)</t>
    <phoneticPr fontId="63" type="noConversion"/>
  </si>
  <si>
    <t>FA(TWS)</t>
    <phoneticPr fontId="63" type="noConversion"/>
  </si>
  <si>
    <t>FA(TC)</t>
    <phoneticPr fontId="63" type="noConversion"/>
  </si>
  <si>
    <t>FA(CO)</t>
    <phoneticPr fontId="63" type="noConversion"/>
  </si>
  <si>
    <t>Course/ Seminar Code</t>
    <phoneticPr fontId="63" type="noConversion"/>
  </si>
  <si>
    <t>Name of Other CEA Course/Seminars</t>
    <phoneticPr fontId="63" type="noConversion"/>
  </si>
  <si>
    <t>Date of Course/ /Seminar</t>
    <phoneticPr fontId="63" type="noConversion"/>
  </si>
  <si>
    <t>Hours</t>
    <phoneticPr fontId="63" type="noConversion"/>
  </si>
  <si>
    <t>Minimum CEA Hours for Individual Key Job Functions</t>
    <phoneticPr fontId="63" type="noConversion"/>
  </si>
  <si>
    <t>Opt-ISAIC2025-1</t>
  </si>
  <si>
    <t>A,TRA,TWS,TC&amp;CO-FA3-ISAIC2025-1</t>
  </si>
  <si>
    <t>A,TRA,TWS,TC&amp;CO-FA4-ISAIC2025-2</t>
  </si>
  <si>
    <t>Opt-ISAIC2025-2</t>
  </si>
  <si>
    <t>A,TRA,TWS,TC&amp;CO-FA4-ISAIC2025-3</t>
  </si>
  <si>
    <t>A,TRA,TWS,TC&amp;CO-FA4-ISAIC2025-4</t>
  </si>
  <si>
    <t>A,TRA,TWS,TC&amp;CO-FA2-TMO-1</t>
  </si>
  <si>
    <t>Webinar on "Cases Study on Tree Work Accident in Hong Kong and related Ordinances" [618-24(1)]</t>
  </si>
  <si>
    <t>A,TRA,TWS,TC&amp;CO-FA2-TMO-2</t>
  </si>
  <si>
    <t>Webinar on "Cases Study on Tree Work Accident in Hong Kong and related Ordinances" [618-24(2)]</t>
  </si>
  <si>
    <r>
      <t xml:space="preserve">D. </t>
    </r>
    <r>
      <rPr>
        <b/>
        <sz val="14"/>
        <color theme="1"/>
        <rFont val="新細明體"/>
        <family val="1"/>
        <charset val="136"/>
      </rPr>
      <t>已出席的國際樹木學會香港分部國際會議</t>
    </r>
    <r>
      <rPr>
        <b/>
        <sz val="14"/>
        <color theme="1"/>
        <rFont val="Arial"/>
        <family val="2"/>
      </rPr>
      <t>2025</t>
    </r>
    <r>
      <rPr>
        <b/>
        <sz val="14"/>
        <color theme="1"/>
        <rFont val="新細明體"/>
        <family val="1"/>
        <charset val="136"/>
      </rPr>
      <t>及</t>
    </r>
    <r>
      <rPr>
        <b/>
        <sz val="14"/>
        <color theme="1"/>
        <rFont val="Arial"/>
        <family val="2"/>
      </rPr>
      <t>/</t>
    </r>
    <r>
      <rPr>
        <b/>
        <sz val="14"/>
        <color theme="1"/>
        <rFont val="新細明體"/>
        <family val="1"/>
        <charset val="136"/>
      </rPr>
      <t>或指定研討會的詳情</t>
    </r>
    <r>
      <rPr>
        <b/>
        <vertAlign val="superscript"/>
        <sz val="14"/>
        <color theme="1"/>
        <rFont val="新細明體"/>
        <family val="1"/>
        <charset val="136"/>
      </rPr>
      <t>註</t>
    </r>
    <r>
      <rPr>
        <b/>
        <vertAlign val="superscript"/>
        <sz val="14"/>
        <color theme="1"/>
        <rFont val="Arial"/>
        <family val="2"/>
      </rPr>
      <t>3</t>
    </r>
    <r>
      <rPr>
        <b/>
        <sz val="14"/>
        <color theme="1"/>
        <rFont val="Arial"/>
        <family val="2"/>
      </rPr>
      <t xml:space="preserve">  Details of ISA Hong Kong Chapter - International Conference 2025 and/ or Designated Seminars Attended </t>
    </r>
    <r>
      <rPr>
        <b/>
        <vertAlign val="superscript"/>
        <sz val="14"/>
        <color theme="1"/>
        <rFont val="Arial"/>
        <family val="2"/>
      </rPr>
      <t>Note 3</t>
    </r>
    <phoneticPr fontId="63" type="noConversion"/>
  </si>
  <si>
    <r>
      <rPr>
        <sz val="10"/>
        <rFont val="細明體"/>
        <family val="3"/>
        <charset val="136"/>
      </rPr>
      <t>註</t>
    </r>
    <r>
      <rPr>
        <sz val="10"/>
        <rFont val="Arial"/>
        <family val="2"/>
      </rPr>
      <t>3</t>
    </r>
    <r>
      <rPr>
        <sz val="10"/>
        <rFont val="細明體"/>
        <family val="3"/>
        <charset val="136"/>
      </rPr>
      <t xml:space="preserve">：使用下拉式清單揀選指定的研討會後，記錄表格會自動計算基本的持續進修樹藝學時數及可選的持續進修樹藝學時數。
</t>
    </r>
    <r>
      <rPr>
        <sz val="10"/>
        <rFont val="Arial"/>
        <family val="2"/>
      </rPr>
      <t>Note 3 : Once designated sessions are selected by using the pull down menu, the Record Form will automatically calculate the number of essential CEA hours and optional CEA hours.</t>
    </r>
    <phoneticPr fontId="63" type="noConversion"/>
  </si>
  <si>
    <r>
      <t xml:space="preserve"> ISAHK International Conference 2025 / Designated Seminars
</t>
    </r>
    <r>
      <rPr>
        <b/>
        <sz val="12"/>
        <color theme="1"/>
        <rFont val="新細明體"/>
        <family val="1"/>
        <charset val="136"/>
      </rPr>
      <t>國際樹木學會香港分部國際會議</t>
    </r>
    <r>
      <rPr>
        <b/>
        <sz val="12"/>
        <color theme="1"/>
        <rFont val="Arial"/>
        <family val="2"/>
      </rPr>
      <t>2025</t>
    </r>
    <r>
      <rPr>
        <b/>
        <sz val="12"/>
        <color theme="1"/>
        <rFont val="新細明體"/>
        <family val="1"/>
        <charset val="136"/>
      </rPr>
      <t>及</t>
    </r>
    <r>
      <rPr>
        <b/>
        <sz val="12"/>
        <color theme="1"/>
        <rFont val="Arial"/>
        <family val="2"/>
      </rPr>
      <t>/</t>
    </r>
    <r>
      <rPr>
        <b/>
        <sz val="12"/>
        <color theme="1"/>
        <rFont val="新細明體"/>
        <family val="1"/>
        <charset val="136"/>
      </rPr>
      <t>或指定研討會</t>
    </r>
    <r>
      <rPr>
        <b/>
        <sz val="12"/>
        <color theme="1"/>
        <rFont val="Arial"/>
        <family val="2"/>
      </rPr>
      <t xml:space="preserve">
</t>
    </r>
    <r>
      <rPr>
        <b/>
        <sz val="8"/>
        <color theme="1"/>
        <rFont val="新細明體"/>
        <family val="1"/>
        <charset val="136"/>
      </rPr>
      <t xml:space="preserve">請使用拉下式清單
</t>
    </r>
    <r>
      <rPr>
        <b/>
        <sz val="8"/>
        <color theme="1"/>
        <rFont val="Arial"/>
        <family val="2"/>
      </rPr>
      <t>*Please use pull down menu
*</t>
    </r>
    <r>
      <rPr>
        <b/>
        <sz val="8"/>
        <color theme="1"/>
        <rFont val="新細明體"/>
        <family val="1"/>
        <charset val="136"/>
      </rPr>
      <t xml:space="preserve">必填項目
</t>
    </r>
    <r>
      <rPr>
        <b/>
        <sz val="8"/>
        <color theme="1"/>
        <rFont val="Arial"/>
        <family val="2"/>
      </rPr>
      <t>*Mandatory Field</t>
    </r>
    <phoneticPr fontId="63" type="noConversion"/>
  </si>
  <si>
    <t>Registration Scheme for Tree Management Personnel
   Record Form of Continuing Education in Arboriculture (CEA) Courses (1 April 2026 to 31 March 2027)</t>
    <phoneticPr fontId="62" type="noConversion"/>
  </si>
  <si>
    <r>
      <t xml:space="preserve">D. </t>
    </r>
    <r>
      <rPr>
        <b/>
        <sz val="14"/>
        <color theme="1"/>
        <rFont val="新細明體"/>
        <family val="1"/>
        <charset val="136"/>
      </rPr>
      <t>出席可選的持續進修樹藝學課程的詳情</t>
    </r>
    <r>
      <rPr>
        <b/>
        <vertAlign val="superscript"/>
        <sz val="14"/>
        <color theme="1"/>
        <rFont val="新細明體"/>
        <family val="1"/>
        <charset val="136"/>
      </rPr>
      <t>註</t>
    </r>
    <r>
      <rPr>
        <b/>
        <vertAlign val="superscript"/>
        <sz val="14"/>
        <color theme="1"/>
        <rFont val="Arial"/>
        <family val="2"/>
      </rPr>
      <t>4</t>
    </r>
    <r>
      <rPr>
        <b/>
        <sz val="14"/>
        <color theme="1"/>
        <rFont val="Arial"/>
        <family val="2"/>
      </rPr>
      <t xml:space="preserve"> Details of Optional CEA Courses Attended </t>
    </r>
    <r>
      <rPr>
        <b/>
        <vertAlign val="superscript"/>
        <sz val="14"/>
        <color theme="1"/>
        <rFont val="Arial"/>
        <family val="2"/>
      </rPr>
      <t>Note 4</t>
    </r>
    <phoneticPr fontId="62" type="noConversion"/>
  </si>
  <si>
    <r>
      <t xml:space="preserve">        E. </t>
    </r>
    <r>
      <rPr>
        <b/>
        <sz val="14"/>
        <color theme="1"/>
        <rFont val="新細明體"/>
        <family val="1"/>
        <charset val="136"/>
      </rPr>
      <t>在主要職能範疇所取得的基本持續進修樹藝學時數</t>
    </r>
    <r>
      <rPr>
        <b/>
        <sz val="14"/>
        <color theme="1"/>
        <rFont val="Arial"/>
        <family val="2"/>
      </rPr>
      <t xml:space="preserve"> </t>
    </r>
    <r>
      <rPr>
        <b/>
        <vertAlign val="superscript"/>
        <sz val="14"/>
        <color theme="1"/>
        <rFont val="Arial"/>
        <family val="2"/>
      </rPr>
      <t>(</t>
    </r>
    <r>
      <rPr>
        <b/>
        <vertAlign val="superscript"/>
        <sz val="14"/>
        <color theme="1"/>
        <rFont val="新細明體"/>
        <family val="1"/>
        <charset val="136"/>
      </rPr>
      <t>註</t>
    </r>
    <r>
      <rPr>
        <b/>
        <vertAlign val="superscript"/>
        <sz val="14"/>
        <color theme="1"/>
        <rFont val="Arial"/>
        <family val="2"/>
      </rPr>
      <t>4 &amp; 5)</t>
    </r>
    <r>
      <rPr>
        <b/>
        <sz val="14"/>
        <color theme="1"/>
        <rFont val="Arial"/>
        <family val="2"/>
      </rPr>
      <t xml:space="preserve"> 
             No. of Essential CEA Hours Obtained in Individual Key Job Functions </t>
    </r>
    <r>
      <rPr>
        <b/>
        <vertAlign val="superscript"/>
        <sz val="14"/>
        <color theme="1"/>
        <rFont val="Arial"/>
        <family val="2"/>
      </rPr>
      <t>(Notes 4 &amp; 5)</t>
    </r>
    <phoneticPr fontId="62" type="noConversion"/>
  </si>
  <si>
    <r>
      <t xml:space="preserve">         F. </t>
    </r>
    <r>
      <rPr>
        <b/>
        <sz val="14"/>
        <color theme="1"/>
        <rFont val="新細明體"/>
        <family val="1"/>
        <charset val="136"/>
      </rPr>
      <t xml:space="preserve">聲明
</t>
    </r>
    <r>
      <rPr>
        <b/>
        <sz val="14"/>
        <color theme="1"/>
        <rFont val="Arial"/>
        <family val="2"/>
      </rPr>
      <t xml:space="preserve">              Declaration</t>
    </r>
    <phoneticPr fontId="62" type="noConversion"/>
  </si>
  <si>
    <r>
      <rPr>
        <b/>
        <u/>
        <sz val="14"/>
        <color theme="1"/>
        <rFont val="新細明體"/>
        <family val="1"/>
        <charset val="136"/>
      </rPr>
      <t>持續進修樹藝學課程記錄表格</t>
    </r>
    <r>
      <rPr>
        <b/>
        <u/>
        <sz val="14"/>
        <color theme="1"/>
        <rFont val="Arial"/>
        <family val="2"/>
      </rPr>
      <t>(2026</t>
    </r>
    <r>
      <rPr>
        <b/>
        <u/>
        <sz val="14"/>
        <color theme="1"/>
        <rFont val="新細明體"/>
        <family val="1"/>
        <charset val="136"/>
      </rPr>
      <t>年</t>
    </r>
    <r>
      <rPr>
        <b/>
        <u/>
        <sz val="14"/>
        <color theme="1"/>
        <rFont val="Arial"/>
        <family val="2"/>
      </rPr>
      <t>4</t>
    </r>
    <r>
      <rPr>
        <b/>
        <u/>
        <sz val="14"/>
        <color theme="1"/>
        <rFont val="新細明體"/>
        <family val="1"/>
        <charset val="136"/>
      </rPr>
      <t>月</t>
    </r>
    <r>
      <rPr>
        <b/>
        <u/>
        <sz val="14"/>
        <color theme="1"/>
        <rFont val="Arial"/>
        <family val="2"/>
      </rPr>
      <t>1</t>
    </r>
    <r>
      <rPr>
        <b/>
        <u/>
        <sz val="14"/>
        <color theme="1"/>
        <rFont val="新細明體"/>
        <family val="1"/>
        <charset val="136"/>
      </rPr>
      <t>日至</t>
    </r>
    <r>
      <rPr>
        <b/>
        <u/>
        <sz val="14"/>
        <color theme="1"/>
        <rFont val="Arial"/>
        <family val="2"/>
      </rPr>
      <t>2027</t>
    </r>
    <r>
      <rPr>
        <b/>
        <u/>
        <sz val="14"/>
        <color theme="1"/>
        <rFont val="新細明體"/>
        <family val="1"/>
        <charset val="136"/>
      </rPr>
      <t>年</t>
    </r>
    <r>
      <rPr>
        <b/>
        <u/>
        <sz val="14"/>
        <color theme="1"/>
        <rFont val="Arial"/>
        <family val="2"/>
      </rPr>
      <t>3</t>
    </r>
    <r>
      <rPr>
        <b/>
        <u/>
        <sz val="14"/>
        <color theme="1"/>
        <rFont val="新細明體"/>
        <family val="1"/>
        <charset val="136"/>
      </rPr>
      <t>月</t>
    </r>
    <r>
      <rPr>
        <b/>
        <u/>
        <sz val="14"/>
        <color theme="1"/>
        <rFont val="Arial"/>
        <family val="2"/>
      </rPr>
      <t>31</t>
    </r>
    <r>
      <rPr>
        <b/>
        <u/>
        <sz val="14"/>
        <color theme="1"/>
        <rFont val="新細明體"/>
        <family val="1"/>
        <charset val="136"/>
      </rPr>
      <t>日</t>
    </r>
    <r>
      <rPr>
        <b/>
        <u/>
        <sz val="14"/>
        <color theme="1"/>
        <rFont val="Arial"/>
        <family val="2"/>
      </rPr>
      <t>)</t>
    </r>
    <phoneticPr fontId="62" type="noConversion"/>
  </si>
  <si>
    <r>
      <t>1.</t>
    </r>
    <r>
      <rPr>
        <sz val="7"/>
        <color theme="1"/>
        <rFont val="Arial"/>
        <family val="2"/>
      </rPr>
      <t xml:space="preserve">            </t>
    </r>
    <r>
      <rPr>
        <sz val="12"/>
        <color theme="1"/>
        <rFont val="新細明體"/>
        <family val="1"/>
        <charset val="136"/>
      </rPr>
      <t>請以中文或英文填寫本記錄表格</t>
    </r>
    <r>
      <rPr>
        <sz val="12"/>
        <color theme="1"/>
        <rFont val="Arial"/>
        <family val="2"/>
      </rPr>
      <t xml:space="preserve">A, B, C, D </t>
    </r>
    <r>
      <rPr>
        <sz val="12"/>
        <color theme="1"/>
        <rFont val="新細明體"/>
        <family val="1"/>
        <charset val="136"/>
      </rPr>
      <t>及</t>
    </r>
    <r>
      <rPr>
        <sz val="12"/>
        <color theme="1"/>
        <rFont val="Arial"/>
        <family val="2"/>
      </rPr>
      <t>F</t>
    </r>
    <r>
      <rPr>
        <sz val="12"/>
        <color theme="1"/>
        <rFont val="新細明體"/>
        <family val="1"/>
        <charset val="136"/>
      </rPr>
      <t>部份。</t>
    </r>
    <r>
      <rPr>
        <sz val="12"/>
        <color theme="1"/>
        <rFont val="Arial"/>
        <family val="2"/>
      </rPr>
      <t>A</t>
    </r>
    <r>
      <rPr>
        <sz val="12"/>
        <color theme="1"/>
        <rFont val="新細明體"/>
        <family val="1"/>
        <charset val="136"/>
      </rPr>
      <t>部份的「註冊日期」應先行填寫，否則記錄表格無法計算持續進修樹藝學時數。建議申請人為所有具有相同有效期的註冊人員類別填寫一份持續進修樹藝學課程記錄表格，以記錄現時註冊有效期屆滿之前三年內，並於</t>
    </r>
    <r>
      <rPr>
        <sz val="12"/>
        <color theme="1"/>
        <rFont val="Arial"/>
        <family val="2"/>
      </rPr>
      <t>2026</t>
    </r>
    <r>
      <rPr>
        <sz val="12"/>
        <color theme="1"/>
        <rFont val="新細明體"/>
        <family val="1"/>
        <charset val="136"/>
      </rPr>
      <t>年</t>
    </r>
    <r>
      <rPr>
        <sz val="12"/>
        <color theme="1"/>
        <rFont val="Arial"/>
        <family val="2"/>
      </rPr>
      <t>4</t>
    </r>
    <r>
      <rPr>
        <sz val="12"/>
        <color theme="1"/>
        <rFont val="新細明體"/>
        <family val="1"/>
        <charset val="136"/>
      </rPr>
      <t>月</t>
    </r>
    <r>
      <rPr>
        <sz val="12"/>
        <color theme="1"/>
        <rFont val="Arial"/>
        <family val="2"/>
      </rPr>
      <t>1</t>
    </r>
    <r>
      <rPr>
        <sz val="12"/>
        <color theme="1"/>
        <rFont val="新細明體"/>
        <family val="1"/>
        <charset val="136"/>
      </rPr>
      <t>日至</t>
    </r>
    <r>
      <rPr>
        <sz val="12"/>
        <color theme="1"/>
        <rFont val="Arial"/>
        <family val="2"/>
      </rPr>
      <t>2027</t>
    </r>
    <r>
      <rPr>
        <sz val="12"/>
        <color theme="1"/>
        <rFont val="新細明體"/>
        <family val="1"/>
        <charset val="136"/>
      </rPr>
      <t>年</t>
    </r>
    <r>
      <rPr>
        <sz val="12"/>
        <color theme="1"/>
        <rFont val="Arial"/>
        <family val="2"/>
      </rPr>
      <t>3</t>
    </r>
    <r>
      <rPr>
        <sz val="12"/>
        <color theme="1"/>
        <rFont val="新細明體"/>
        <family val="1"/>
        <charset val="136"/>
      </rPr>
      <t>月</t>
    </r>
    <r>
      <rPr>
        <sz val="12"/>
        <color theme="1"/>
        <rFont val="Arial"/>
        <family val="2"/>
      </rPr>
      <t>31</t>
    </r>
    <r>
      <rPr>
        <sz val="12"/>
        <color theme="1"/>
        <rFont val="新細明體"/>
        <family val="1"/>
        <charset val="136"/>
      </rPr>
      <t>日出席過的所有持續進修樹藝學課程。</t>
    </r>
    <phoneticPr fontId="62" type="noConversion"/>
  </si>
  <si>
    <r>
      <rPr>
        <sz val="7"/>
        <color theme="1"/>
        <rFont val="Arial"/>
        <family val="2"/>
      </rPr>
      <t xml:space="preserve">            </t>
    </r>
    <r>
      <rPr>
        <sz val="12"/>
        <color theme="1"/>
        <rFont val="Arial"/>
        <family val="2"/>
      </rPr>
      <t xml:space="preserve">   Please complete Part A, B, C, D and F of this Record Form in English or Chinese.  "Date of Registration" in Part A should be inputted first, otherwise the Record Form is unable to calculate CEA hours.  Applicant is suggested to complete one CEA Record Form for all the registered personnel types with the same validity date for recording all the CEA courses attended from 1 April 2026 to 31 March 2027 and in the immediate past three years before expiry of the current registration.</t>
    </r>
    <phoneticPr fontId="62" type="noConversion"/>
  </si>
  <si>
    <r>
      <t xml:space="preserve">4.        </t>
    </r>
    <r>
      <rPr>
        <sz val="12"/>
        <color theme="1"/>
        <rFont val="細明體"/>
        <family val="3"/>
        <charset val="136"/>
      </rPr>
      <t>請準確輸入你的註冊樹木管理人員註冊日期及認可持續進修樹藝學課程的課程編號，輸入錯誤的註冊日期及</t>
    </r>
    <r>
      <rPr>
        <sz val="12"/>
        <color theme="1"/>
        <rFont val="Arial"/>
        <family val="2"/>
      </rPr>
      <t>/</t>
    </r>
    <r>
      <rPr>
        <sz val="12"/>
        <color theme="1"/>
        <rFont val="細明體"/>
        <family val="3"/>
        <charset val="136"/>
      </rPr>
      <t>或認可持續進修樹藝學課程編號會導致計算錯誤。請注意認可持續進修樹藝學課程的課程編號中間並沒有空格。正確的認可持續進修樹藝學課程編號格式例子是「</t>
    </r>
    <r>
      <rPr>
        <sz val="12"/>
        <color theme="1"/>
        <rFont val="Arial"/>
        <family val="2"/>
      </rPr>
      <t>A&amp;TRA-FA6-202603-2</t>
    </r>
    <r>
      <rPr>
        <sz val="12"/>
        <color theme="1"/>
        <rFont val="細明體"/>
        <family val="3"/>
        <charset val="136"/>
      </rPr>
      <t>」。</t>
    </r>
    <phoneticPr fontId="62" type="noConversion"/>
  </si>
  <si>
    <t xml:space="preserve">           Please input your date(s) of registration of registered tree management personnel and course codes of recognised CEA courses accurately as wrong input of the date(s) of registration and course codes will result in wrong calculations. Please note that there is no space in the course codes of recognised CEA courses. An example of the correct format of course code of recognised CEA course is "A&amp;TRA-FA6-202603-2".</t>
    <phoneticPr fontId="62" type="noConversion"/>
  </si>
  <si>
    <t>RSTMP-CEA-05(05/2026)</t>
    <phoneticPr fontId="62" type="noConversion"/>
  </si>
  <si>
    <r>
      <rPr>
        <sz val="10"/>
        <color theme="1"/>
        <rFont val="細明體"/>
        <family val="3"/>
        <charset val="136"/>
      </rPr>
      <t>註</t>
    </r>
    <r>
      <rPr>
        <sz val="10"/>
        <color theme="1"/>
        <rFont val="Arial"/>
        <family val="2"/>
      </rPr>
      <t>3</t>
    </r>
    <r>
      <rPr>
        <sz val="10"/>
        <color theme="1"/>
        <rFont val="細明體"/>
        <family val="3"/>
        <charset val="136"/>
      </rPr>
      <t>：請輸入可選持續進修樹藝學課程的課程日期、課程編號</t>
    </r>
    <r>
      <rPr>
        <sz val="10"/>
        <color theme="1"/>
        <rFont val="Arial"/>
        <family val="2"/>
      </rPr>
      <t xml:space="preserve"> (</t>
    </r>
    <r>
      <rPr>
        <sz val="10"/>
        <color theme="1"/>
        <rFont val="細明體"/>
        <family val="3"/>
        <charset val="136"/>
      </rPr>
      <t>如有</t>
    </r>
    <r>
      <rPr>
        <sz val="10"/>
        <color theme="1"/>
        <rFont val="Arial"/>
        <family val="2"/>
      </rPr>
      <t>)</t>
    </r>
    <r>
      <rPr>
        <sz val="10"/>
        <color theme="1"/>
        <rFont val="細明體"/>
        <family val="3"/>
        <charset val="136"/>
      </rPr>
      <t xml:space="preserve">、課程名稱、培訓機構名稱，以及指定類別樹木管理人員在課程中取得的可選持續進修樹藝學時數。
</t>
    </r>
    <r>
      <rPr>
        <sz val="10"/>
        <color theme="1"/>
        <rFont val="Arial"/>
        <family val="2"/>
      </rPr>
      <t>Note 3 : Please input the dates, course codes (if any), name of courses, name of training institution, contact hours, and optional CEA hours eligible for specific job types.</t>
    </r>
    <phoneticPr fontId="62" type="noConversion"/>
  </si>
  <si>
    <r>
      <rPr>
        <sz val="10"/>
        <color theme="1"/>
        <rFont val="新細明體"/>
        <family val="1"/>
        <charset val="136"/>
      </rPr>
      <t>註</t>
    </r>
    <r>
      <rPr>
        <sz val="10"/>
        <color theme="1"/>
        <rFont val="Arial"/>
        <family val="2"/>
      </rPr>
      <t>4</t>
    </r>
    <r>
      <rPr>
        <sz val="10"/>
        <color theme="1"/>
        <rFont val="新細明體"/>
        <family val="1"/>
        <charset val="136"/>
      </rPr>
      <t>：請參閱樹木管理人員註冊制度網站的「續期要求」網頁</t>
    </r>
    <r>
      <rPr>
        <sz val="10"/>
        <color theme="1"/>
        <rFont val="Arial"/>
        <family val="2"/>
      </rPr>
      <t>(</t>
    </r>
    <r>
      <rPr>
        <sz val="10"/>
        <color rgb="FF0000FF"/>
        <rFont val="Arial"/>
        <family val="2"/>
      </rPr>
      <t>https://www.greening.gov.hk/rstmp/tc/renewal_requirements/index.html</t>
    </r>
    <r>
      <rPr>
        <sz val="10"/>
        <color theme="1"/>
        <rFont val="Arial"/>
        <family val="2"/>
      </rPr>
      <t>)</t>
    </r>
    <r>
      <rPr>
        <sz val="10"/>
        <color theme="1"/>
        <rFont val="新細明體"/>
        <family val="1"/>
        <charset val="136"/>
      </rPr>
      <t>以了解各類註冊樹木管理人員所需的最低主要職能範疇基本持續進修樹藝學時數。</t>
    </r>
    <phoneticPr fontId="62" type="noConversion"/>
  </si>
  <si>
    <r>
      <t>Note 4:  Please refer to the Minimum Essential CEA Hours for Individual Key Job Functions for Renewal of Registration at the "Renewal Requirements" of the Website of the Registration Scheme for Tree Management Personnel (</t>
    </r>
    <r>
      <rPr>
        <sz val="10"/>
        <color rgb="FF0033CC"/>
        <rFont val="Arial"/>
        <family val="2"/>
      </rPr>
      <t>https://www.greening.gov.hk/rstmp/en/renewal_requirements/index.html</t>
    </r>
    <r>
      <rPr>
        <sz val="10"/>
        <color theme="1"/>
        <rFont val="Arial"/>
        <family val="2"/>
      </rPr>
      <t>).</t>
    </r>
    <phoneticPr fontId="62" type="noConversion"/>
  </si>
  <si>
    <r>
      <rPr>
        <sz val="10"/>
        <color theme="1"/>
        <rFont val="新細明體"/>
        <family val="1"/>
        <charset val="136"/>
      </rPr>
      <t>註</t>
    </r>
    <r>
      <rPr>
        <sz val="10"/>
        <color theme="1"/>
        <rFont val="Arial"/>
        <family val="2"/>
      </rPr>
      <t>5</t>
    </r>
    <r>
      <rPr>
        <sz val="10"/>
        <color theme="1"/>
        <rFont val="新細明體"/>
        <family val="1"/>
        <charset val="136"/>
      </rPr>
      <t>：在</t>
    </r>
    <r>
      <rPr>
        <sz val="10"/>
        <color theme="1"/>
        <rFont val="Arial"/>
        <family val="2"/>
      </rPr>
      <t>B</t>
    </r>
    <r>
      <rPr>
        <sz val="10"/>
        <color theme="1"/>
        <rFont val="新細明體"/>
        <family val="1"/>
        <charset val="136"/>
      </rPr>
      <t>、</t>
    </r>
    <r>
      <rPr>
        <sz val="10"/>
        <color theme="1"/>
        <rFont val="Arial"/>
        <family val="2"/>
      </rPr>
      <t>C</t>
    </r>
    <r>
      <rPr>
        <sz val="10"/>
        <color theme="1"/>
        <rFont val="新細明體"/>
        <family val="1"/>
        <charset val="136"/>
      </rPr>
      <t>和</t>
    </r>
    <r>
      <rPr>
        <sz val="10"/>
        <color theme="1"/>
        <rFont val="Arial"/>
        <family val="2"/>
      </rPr>
      <t>D</t>
    </r>
    <r>
      <rPr>
        <sz val="10"/>
        <color theme="1"/>
        <rFont val="新細明體"/>
        <family val="1"/>
        <charset val="136"/>
      </rPr>
      <t>部份輸入了已完成的認可持續進修樹藝學課程的資料後，試算表會在</t>
    </r>
    <r>
      <rPr>
        <sz val="10"/>
        <color theme="1"/>
        <rFont val="Arial"/>
        <family val="2"/>
      </rPr>
      <t>E</t>
    </r>
    <r>
      <rPr>
        <sz val="10"/>
        <color theme="1"/>
        <rFont val="新細明體"/>
        <family val="1"/>
        <charset val="136"/>
      </rPr>
      <t>部份自動得出數據。因此，註冊樹木管理人員不須在</t>
    </r>
    <r>
      <rPr>
        <sz val="10"/>
        <color theme="1"/>
        <rFont val="Arial"/>
        <family val="2"/>
      </rPr>
      <t>E</t>
    </r>
    <r>
      <rPr>
        <sz val="10"/>
        <color theme="1"/>
        <rFont val="新細明體"/>
        <family val="1"/>
        <charset val="136"/>
      </rPr>
      <t xml:space="preserve">部份輸入資料。
</t>
    </r>
    <r>
      <rPr>
        <sz val="10"/>
        <color theme="1"/>
        <rFont val="Arial"/>
        <family val="2"/>
      </rPr>
      <t>Note 5:  The data in Part E will be generated by the spreadsheet automatically upon entries of the details of recognised CEA course completed in Parts B, C and D.  Therefore applicant does not need to make entries in Part E.</t>
    </r>
    <phoneticPr fontId="62" type="noConversion"/>
  </si>
  <si>
    <t>A,TRA&amp;TWS-FA4-202403-7</t>
  </si>
  <si>
    <t>A,TRA&amp;TWS-FA4-202403-8</t>
  </si>
  <si>
    <t>A,TRA&amp;TWS-FA4-202403-9</t>
  </si>
  <si>
    <t>A,TRA&amp;TWS-FA4-202403-10</t>
  </si>
  <si>
    <t>A,TRA&amp;TWS-FA4-202403-11</t>
  </si>
  <si>
    <t>A,TRA&amp;TWS-FA4-202403-12</t>
  </si>
  <si>
    <t>A,TRA&amp;TWS-FA4-202403-13</t>
  </si>
  <si>
    <t>A,TRA&amp;TWS-FA4-202403-14</t>
  </si>
  <si>
    <t>A&amp;TRA-FA5-202404-8</t>
  </si>
  <si>
    <t>A&amp;TRA-FA5-202404-9</t>
  </si>
  <si>
    <t>A&amp;TRA-FA5-202404-10</t>
  </si>
  <si>
    <t>A&amp;TRA-FA5-202404-11</t>
  </si>
  <si>
    <t>A&amp;TRA-FA5-202404-12</t>
  </si>
  <si>
    <t>A&amp;TRA-FA5-202404-13</t>
  </si>
  <si>
    <t>A&amp;TRA-FA5-202404-14</t>
  </si>
  <si>
    <t>Opt-FA5-202407-17</t>
  </si>
  <si>
    <t>Opt-FA5-202407-18</t>
  </si>
  <si>
    <t>Opt-FA5-202407-19</t>
  </si>
  <si>
    <t>Opt-FA5-202407-20</t>
  </si>
  <si>
    <t>Opt-FA5-202407-21</t>
  </si>
  <si>
    <t>Opt-FA5-202407-22</t>
  </si>
  <si>
    <t>TWS,TC&amp;CO-FA2-202409-17</t>
  </si>
  <si>
    <t>TWS,TC&amp;CO-FA2-202409-18</t>
  </si>
  <si>
    <t>TWS,TC&amp;CO-FA2-202409-19</t>
  </si>
  <si>
    <t>TWS,TC&amp;CO-FA2-202409-20</t>
  </si>
  <si>
    <t>A&amp;TRA-FA5-202415-8</t>
  </si>
  <si>
    <t>A&amp;TRA-FA6-202420-7</t>
  </si>
  <si>
    <t>A&amp;TRA-FA4-202421-8</t>
  </si>
  <si>
    <t>A&amp;TRA-FA4-202423-8</t>
    <phoneticPr fontId="62" type="noConversion"/>
  </si>
  <si>
    <t>TWS,TC&amp;CO-FA2-202433-11</t>
  </si>
  <si>
    <t>TWS,TC&amp;CO-FA2-202433-12</t>
  </si>
  <si>
    <t>TWS,TC&amp;CO-FA2-202433-13</t>
  </si>
  <si>
    <t>TWS,TC&amp;CO-FA2-202433-14</t>
  </si>
  <si>
    <t>TWS,TC&amp;CO-FA2-202433-15</t>
  </si>
  <si>
    <t>TWS,TC&amp;CO-FA2-202433-16</t>
  </si>
  <si>
    <t>TWS,TC&amp;CO-FA2-202433-17</t>
  </si>
  <si>
    <t>TWS,TC&amp;CO-FA2-202433-18</t>
  </si>
  <si>
    <t>A&amp;TRA-FA6-202449-6</t>
  </si>
  <si>
    <t>TWS,TC&amp;CO-FA2-202451-7</t>
  </si>
  <si>
    <t>TWS,TC&amp;CO-FA2-202451-8</t>
  </si>
  <si>
    <t>TWS,TC&amp;CO-FA2-202451-9</t>
  </si>
  <si>
    <t>TWS,TC&amp;CO-FA2-202441-7</t>
  </si>
  <si>
    <t>TWS,TC&amp;CO-FA2-202441-8</t>
  </si>
  <si>
    <t>A,TRA-FA4-202443-7</t>
  </si>
  <si>
    <t>A,TRA-FA5-202446-6</t>
  </si>
  <si>
    <t>A&amp;TRA-FA5-202452-6</t>
  </si>
  <si>
    <t>樹木工作安全訓練證明書課程</t>
  </si>
  <si>
    <t>A,TRA,TWS,TC&amp;CO-FA2-202601-2</t>
  </si>
  <si>
    <t>A,TRA,TWS,TC&amp;CO-FA2-202601-3</t>
  </si>
  <si>
    <t>A,TRA,TWS,TC&amp;CO-FA2-202601-4</t>
  </si>
  <si>
    <t>A,TRA,TWS,TC&amp;CO-FA2-202601-5</t>
  </si>
  <si>
    <t>A,TRA,TWS,TC&amp;CO-FA2-202601-6</t>
  </si>
  <si>
    <t>A,TRA,TWS,TC&amp;CO-FA2-202601-7</t>
  </si>
  <si>
    <t>A,TRA,TWS,TC&amp;CO-FA2-202601-8</t>
  </si>
  <si>
    <t>A,TRA,TWS,TC&amp;CO-FA2-202601-9</t>
  </si>
  <si>
    <t>A,TRA,TWS,TC&amp;CO-FA2-202601-10</t>
  </si>
  <si>
    <t>TWS,TC&amp;CO-FA4-202602-1</t>
  </si>
  <si>
    <t>Soil management and supervision</t>
  </si>
  <si>
    <t>TWS,TC&amp;CO-FA4-202602-2</t>
  </si>
  <si>
    <t>TWS,TC&amp;CO-FA4-202602-3</t>
  </si>
  <si>
    <t>TWS,TC&amp;CO-FA4-202602-4</t>
  </si>
  <si>
    <t>TWS,TC&amp;CO-FA4-202602-5</t>
  </si>
  <si>
    <t>A&amp;TRA-FA6-202603-1</t>
  </si>
  <si>
    <t>Develop and evaluate proposals of tree protection, preservation, transplantation and removal</t>
  </si>
  <si>
    <t>A&amp;TRA-FA6-202603-2</t>
  </si>
  <si>
    <t>A&amp;TRA-FA6-202603-3</t>
  </si>
  <si>
    <t>A&amp;TRA-FA6-202603-4</t>
  </si>
  <si>
    <t>A&amp;TRA-FA6-202603-5</t>
  </si>
  <si>
    <t>A, TRA,TWS, TC&amp;CO-FA6-202604-1</t>
  </si>
  <si>
    <t>Investigate the causes of tree incidents</t>
  </si>
  <si>
    <t>A, TRA,TWS, TC&amp;CO-FA6-202604-2</t>
  </si>
  <si>
    <t>A, TRA,TWS, TC&amp;CO-FA6-202604-3</t>
  </si>
  <si>
    <t>A, TRA,TWS, TC&amp;CO-FA6-202604-4</t>
  </si>
  <si>
    <t>A, TRA,TWS, TC&amp;CO-FA6-202604-5</t>
  </si>
  <si>
    <t>A&amp;TRA-FA6-202605-1</t>
  </si>
  <si>
    <t>Review tree inspection or risk assessment reports</t>
  </si>
  <si>
    <t>A&amp;TRA-FA6-202605-2</t>
  </si>
  <si>
    <t>A&amp;TRA-FA6-202605-3</t>
  </si>
  <si>
    <t>A&amp;TRA-FA6-202605-4</t>
  </si>
  <si>
    <t>A&amp;TRA-FA6-202605-5</t>
  </si>
  <si>
    <t>A,TRA,TWS,TC&amp;CO-FA4-202606-1</t>
  </si>
  <si>
    <t>A,TRA,TWS,TC&amp;CO-FA4-202606-2</t>
  </si>
  <si>
    <t>A,TRA,TWS,TC&amp;CO-FA4-202606-3</t>
  </si>
  <si>
    <t>A,TRA,TWS,TC&amp;CO-FA4-202606-4</t>
  </si>
  <si>
    <t>A,TRA,TWS,TC&amp;CO-FA4-202606-5</t>
  </si>
  <si>
    <t>A,TRA,TWS,TC&amp;CO-FA4-202606-6</t>
  </si>
  <si>
    <t>A,TRA,TWS,TC&amp;CO-FA4-202606-7</t>
  </si>
  <si>
    <t>A,TRA,TWS,TC&amp;CO-FA4-202606-8</t>
  </si>
  <si>
    <t>TWS,TC&amp;CO-FA4-202607-1</t>
  </si>
  <si>
    <r>
      <rPr>
        <sz val="12"/>
        <color theme="1"/>
        <rFont val="新細明體"/>
        <family val="1"/>
        <charset val="136"/>
      </rPr>
      <t>高空工作與溜纜應用</t>
    </r>
  </si>
  <si>
    <t>TWS,TC&amp;CO-FA4-202607-2</t>
  </si>
  <si>
    <t>TWS,TC&amp;CO-FA4-202607-3</t>
  </si>
  <si>
    <t>TWS,TC&amp;CO-FA4-202607-4</t>
  </si>
  <si>
    <t>TWS,TC&amp;CO-FA4-202607-5</t>
  </si>
  <si>
    <t>TWS,TC&amp;CO-FA4-202607-6</t>
  </si>
  <si>
    <t>TWS,TC&amp;CO-FA4-202607-7</t>
  </si>
  <si>
    <t>TWS,TC&amp;CO-FA4-202607-8</t>
  </si>
  <si>
    <t>A&amp;TRA-FA4-202608-1</t>
  </si>
  <si>
    <t>A&amp;TRA-FA4-202608-2</t>
  </si>
  <si>
    <t>A&amp;TRA-FA4-202608-3</t>
  </si>
  <si>
    <t>A&amp;TRA-FA4-202608-4</t>
  </si>
  <si>
    <t>A&amp;TRA-FA4-202608-5</t>
  </si>
  <si>
    <t>A&amp;TRA-FA4-202608-6</t>
  </si>
  <si>
    <t>A&amp;TRA-FA4-202608-7</t>
  </si>
  <si>
    <t>A&amp;TRA-FA4-202608-8</t>
  </si>
  <si>
    <t>TWS,TC&amp;CO-FA2-202609-1</t>
  </si>
  <si>
    <r>
      <rPr>
        <sz val="12"/>
        <color theme="1"/>
        <rFont val="新細明體"/>
        <family val="1"/>
        <charset val="136"/>
      </rPr>
      <t>使用樹藝工具之職業安全與健康</t>
    </r>
  </si>
  <si>
    <t>TWS,TC&amp;CO-FA2-202609-2</t>
  </si>
  <si>
    <t>TWS,TC&amp;CO-FA2-202609-3</t>
  </si>
  <si>
    <t>TWS,TC&amp;CO-FA2-202609-4</t>
  </si>
  <si>
    <t>TWS,TC&amp;CO-FA2-202609-5</t>
  </si>
  <si>
    <t>TWS,TC&amp;CO-FA2-202609-6</t>
  </si>
  <si>
    <t>TWS,TC&amp;CO-FA2-202609-7</t>
  </si>
  <si>
    <t>TWS,TC&amp;CO-FA2-202609-8</t>
  </si>
  <si>
    <t>TWS,TC&amp;CO-FA2-202609-9</t>
  </si>
  <si>
    <t>TWS,TC&amp;CO-FA2-202609-10</t>
  </si>
  <si>
    <t>A,TRA,TWS,TC&amp;CO-FA6-202610-1</t>
  </si>
  <si>
    <t>A,TRA,TWS,TC&amp;CO-FA6-202610-2</t>
  </si>
  <si>
    <t>A,TRA,TWS,TC&amp;CO-FA6-202610-3</t>
  </si>
  <si>
    <t>A,TRA,TWS,TC&amp;CO-FA6-202610-4</t>
  </si>
  <si>
    <t>A,TRA,TWS,TC&amp;CO-FA6-202610-5</t>
  </si>
  <si>
    <t>A,TRA,TWS,TC&amp;CO-FA6-202610-6</t>
  </si>
  <si>
    <t>A,TRA,TWS,TC&amp;CO-FA6-202610-7</t>
  </si>
  <si>
    <t>A,TRA,TWS,TC&amp;CO-FA6-202610-8</t>
  </si>
  <si>
    <t>A&amp;TRA-FA4-202611-1</t>
  </si>
  <si>
    <t>A&amp;TRA-FA4-202611-2</t>
  </si>
  <si>
    <t>A&amp;TRA-FA4-202611-3</t>
  </si>
  <si>
    <t>A&amp;TRA-FA4-202611-4</t>
  </si>
  <si>
    <t>A&amp;TRA-FA4-202611-5</t>
  </si>
  <si>
    <t>A,TRA,TWS,TC&amp;CO-FA2-202612-1</t>
  </si>
  <si>
    <t>Develop Aerial Tree Climbing to Execute the Mitigation Works in Arboriculture</t>
  </si>
  <si>
    <t>A,TRA,TWS,TC&amp;CO-FA2-202612-2</t>
  </si>
  <si>
    <t>A,TRA,TWS,TC&amp;CO-FA2-202612-3</t>
  </si>
  <si>
    <t>A,TRA,TWS,TC&amp;CO-FA2-202612-4</t>
  </si>
  <si>
    <t>A,TRA,TWS,TC&amp;CO-FA2-202612-5</t>
  </si>
  <si>
    <t>A,TRA,TWS,TC&amp;CO-FA2-202612-6</t>
  </si>
  <si>
    <t>A,TRA,TWS,TC&amp;CO-FA2-202612-7</t>
  </si>
  <si>
    <t>A,TRA,TWS,TC&amp;CO-FA2-202612-8</t>
  </si>
  <si>
    <t>A,TRA,TWS,TC&amp;CO-FA2-202612-9</t>
  </si>
  <si>
    <t>A,TRA,TWS,TC&amp;CO-FA2-202612-10</t>
  </si>
  <si>
    <t>A&amp;TRA-FA1-202613-1</t>
  </si>
  <si>
    <t>A&amp;TRA-FA1-202613-2</t>
  </si>
  <si>
    <t>A&amp;TRA-FA1-202613-3</t>
  </si>
  <si>
    <t>A&amp;TRA-FA1-202613-4</t>
  </si>
  <si>
    <t>A&amp;TRA-FA1-202613-5</t>
  </si>
  <si>
    <t>TWS,TC,CO-FA1-202614-1</t>
  </si>
  <si>
    <t>TWS,TC,CO-FA1-202614-2</t>
  </si>
  <si>
    <t>TWS,TC,CO-FA1-202614-3</t>
  </si>
  <si>
    <t>TWS,TC,CO-FA1-202614-4</t>
  </si>
  <si>
    <t>TWS,TC,CO-FA1-202614-5</t>
  </si>
  <si>
    <t>TWS,TC,CO-FA1-202614-6</t>
  </si>
  <si>
    <t>TWS,TC,CO-FA1-202614-7</t>
  </si>
  <si>
    <t>TWS,TC,CO-FA1-202614-8</t>
  </si>
  <si>
    <t>TWS,TC,CO-FA1-202614-9</t>
  </si>
  <si>
    <t>TWS,TC,CO-FA1-202614-10</t>
  </si>
  <si>
    <t>A&amp;TRA-FA3-202615-1</t>
  </si>
  <si>
    <t>A&amp;TRA-FA3-202615-2</t>
  </si>
  <si>
    <t>A&amp;TRA-FA3-202615-3</t>
  </si>
  <si>
    <t>A&amp;TRA-FA3-202615-4</t>
  </si>
  <si>
    <t>A&amp;TRA-FA3-202615-5</t>
  </si>
  <si>
    <t>A&amp;TRA-FA3-202615-6</t>
  </si>
  <si>
    <t>A&amp;TRA-FA3-202615-7</t>
  </si>
  <si>
    <t>A&amp;TRA-FA3-202615-8</t>
  </si>
  <si>
    <t>A&amp;TRA-FA3-202615-9</t>
  </si>
  <si>
    <t>A&amp;TRA-FA3-202615-10</t>
  </si>
  <si>
    <t>TWS,TC&amp;CO-FA4-202616-1</t>
  </si>
  <si>
    <t>TWS,TC&amp;CO-FA4-202616-2</t>
  </si>
  <si>
    <t>TWS,TC&amp;CO-FA4-202616-3</t>
  </si>
  <si>
    <t>TWS,TC&amp;CO-FA4-202616-4</t>
  </si>
  <si>
    <t>TWS,TC&amp;CO-FA4-202616-5</t>
  </si>
  <si>
    <t>TWS,TC&amp;CO-FA4-202616-6</t>
  </si>
  <si>
    <t>TWS,TC&amp;CO-FA4-202616-7</t>
  </si>
  <si>
    <t>TWS,TC&amp;CO-FA4-202616-8</t>
  </si>
  <si>
    <t>TWS,TC&amp;CO-FA4-202616-9</t>
  </si>
  <si>
    <t>TWS,TC&amp;CO-FA4-202616-10</t>
  </si>
  <si>
    <t>TWS,TC&amp;CO-FA6-202617-1</t>
  </si>
  <si>
    <t>TWS,TC&amp;CO-FA6-202617-2</t>
  </si>
  <si>
    <t>TWS,TC&amp;CO-FA6-202617-3</t>
  </si>
  <si>
    <t>TWS,TC&amp;CO-FA6-202617-4</t>
  </si>
  <si>
    <t>TWS,TC&amp;CO-FA6-202617-5</t>
  </si>
  <si>
    <t>TWS,TC&amp;CO-FA6-202617-6</t>
  </si>
  <si>
    <t>TWS,TC&amp;CO-FA6-202617-7</t>
  </si>
  <si>
    <t>TWS,TC&amp;CO-FA6-202617-8</t>
  </si>
  <si>
    <t>TWS,TC&amp;CO-FA6-202617-9</t>
  </si>
  <si>
    <t>TWS,TC&amp;CO-FA6-202617-10</t>
  </si>
  <si>
    <t>TWS,TC&amp;CO-FA6-202617-11</t>
  </si>
  <si>
    <t>TWS,TC&amp;CO-FA6-202617-12</t>
  </si>
  <si>
    <t>TWS,TC&amp;CO-FA6-202617-13</t>
  </si>
  <si>
    <t>TWS,TC&amp;CO-FA6-202617-14</t>
  </si>
  <si>
    <t>TWS,TC&amp;CO-FA6-202617-15</t>
  </si>
  <si>
    <t>A,TRA,TWS,TC&amp;CO-FA6-202618-1</t>
  </si>
  <si>
    <t>A,TRA,TWS,TC&amp;CO-FA6-202618-2</t>
  </si>
  <si>
    <t>A,TRA,TWS,TC&amp;CO-FA6-202618-3</t>
  </si>
  <si>
    <t>A,TRA,TWS,TC&amp;CO-FA6-202618-4</t>
  </si>
  <si>
    <t>A,TRA,TWS,TC&amp;CO-FA6-202618-5</t>
  </si>
  <si>
    <t>A,TRA,TWS,TC&amp;CO-FA6-202618-6</t>
  </si>
  <si>
    <t>A,TRA,TWS,TC&amp;CO-FA6-202618-7</t>
  </si>
  <si>
    <t>A,TRA,TWS,TC&amp;CO-FA6-202618-8</t>
  </si>
  <si>
    <t>A,TRA,TWS,TC&amp;CO-FA6-202618-9</t>
  </si>
  <si>
    <t>A,TRA,TWS,TC&amp;CO-FA6-202618-10</t>
  </si>
  <si>
    <t>A&amp;TRA-FA6-202619-1</t>
  </si>
  <si>
    <t>A&amp;TRA-FA6-202619-2</t>
  </si>
  <si>
    <t>A&amp;TRA-FA6-202619-3</t>
  </si>
  <si>
    <t>A&amp;TRA-FA6-202619-4</t>
  </si>
  <si>
    <t>A&amp;TRA-FA6-202619-5</t>
  </si>
  <si>
    <t>A&amp;TRA-FA6-202619-6</t>
  </si>
  <si>
    <t>A&amp;TRA-FA6-202619-7</t>
  </si>
  <si>
    <t>A&amp;TRA-FA6-202619-8</t>
  </si>
  <si>
    <t>A&amp;TRA-FA5-202620-1</t>
  </si>
  <si>
    <t>A&amp;TRA-FA5-202620-2</t>
  </si>
  <si>
    <t>A&amp;TRA-FA5-202620-3</t>
  </si>
  <si>
    <t>A&amp;TRA-FA5-202620-4</t>
  </si>
  <si>
    <t>A&amp;TRA-FA5-202620-5</t>
  </si>
  <si>
    <t>A&amp;TRA-FA3-202621-1</t>
  </si>
  <si>
    <t>A&amp;TRA-FA3-202621-2</t>
  </si>
  <si>
    <t>A&amp;TRA-FA3-202621-3</t>
  </si>
  <si>
    <t>A&amp;TRA-FA3-202621-4</t>
  </si>
  <si>
    <t>A&amp;TRA-FA3-202621-5</t>
  </si>
  <si>
    <t>A&amp;TRA-FA3-202622-1</t>
  </si>
  <si>
    <t>Purchase plants</t>
  </si>
  <si>
    <t>A&amp;TRA-FA3-202622-2</t>
  </si>
  <si>
    <t>A&amp;TRA-FA3-202622-3</t>
  </si>
  <si>
    <t>A&amp;TRA-FA3-202622-4</t>
  </si>
  <si>
    <t>A&amp;TRA-FA3-202622-5</t>
  </si>
  <si>
    <t>A&amp;TRA-FA1-202623-1</t>
  </si>
  <si>
    <t>A&amp;TRA-FA1-202623-2</t>
  </si>
  <si>
    <t>A&amp;TRA-FA1-202623-3</t>
  </si>
  <si>
    <t>A&amp;TRA-FA1-202623-4</t>
  </si>
  <si>
    <t>A&amp;TRA-FA1-202623-5</t>
  </si>
  <si>
    <t>A&amp;TRA-FA4-202624-1</t>
  </si>
  <si>
    <t>A&amp;TRA-FA4-202624-2</t>
  </si>
  <si>
    <t>A&amp;TRA-FA4-202624-3</t>
  </si>
  <si>
    <t>A&amp;TRA-FA4-202624-4</t>
  </si>
  <si>
    <t>A&amp;TRA-FA4-202624-5</t>
  </si>
  <si>
    <t>A&amp;TRA-FA4-202625-1</t>
  </si>
  <si>
    <t>A&amp;TRA-FA4-202625-2</t>
  </si>
  <si>
    <t>A&amp;TRA-FA4-202625-3</t>
  </si>
  <si>
    <t>A&amp;TRA-FA4-202625-4</t>
  </si>
  <si>
    <t>A&amp;TRA-FA4-202625-5</t>
  </si>
  <si>
    <t>A,TRA,TWS,TC&amp;CO-FA1-202626-1</t>
  </si>
  <si>
    <t>A,TRA,TWS,TC&amp;CO-FA1-202626-2</t>
  </si>
  <si>
    <t>A,TRA,TWS,TC&amp;CO-FA1-202626-3</t>
  </si>
  <si>
    <t>A,TRA,TWS,TC&amp;CO-FA1-202626-4</t>
  </si>
  <si>
    <t>A,TRA,TWS,TC&amp;CO-FA1-202626-5</t>
  </si>
  <si>
    <t>A&amp;TRA-FA1-202627-1</t>
  </si>
  <si>
    <t>A&amp;TRA-FA1-202627-2</t>
  </si>
  <si>
    <t>A&amp;TRA-FA1-202627-3</t>
  </si>
  <si>
    <t>A&amp;TRA-FA1-202627-4</t>
  </si>
  <si>
    <t>A&amp;TRA-FA1-202627-5</t>
  </si>
  <si>
    <t>TWS,TC&amp;CO-FA2-202628-1</t>
  </si>
  <si>
    <t>TWS,TC&amp;CO-FA2-202628-2</t>
  </si>
  <si>
    <t>TWS,TC&amp;CO-FA2-202628-3</t>
  </si>
  <si>
    <t>TWS,TC&amp;CO-FA2-202628-4</t>
  </si>
  <si>
    <t>TWS,TC&amp;CO-FA2-202628-5</t>
  </si>
  <si>
    <t>A,TRA,TWS,TC&amp;CO-FA4-202629-1</t>
  </si>
  <si>
    <t>A,TRA,TWS,TC&amp;CO-FA4-202629-2</t>
  </si>
  <si>
    <t>A,TRA,TWS,TC&amp;CO-FA4-202629-3</t>
  </si>
  <si>
    <t>A,TRA,TWS,TC&amp;CO-FA4-202629-4</t>
  </si>
  <si>
    <t>A,TRA,TWS,TC&amp;CO-FA4-202629-5</t>
  </si>
  <si>
    <t>A&amp;TRA-FA3-202630-1</t>
  </si>
  <si>
    <t>A&amp;TRA-FA3-202630-2</t>
  </si>
  <si>
    <t>A&amp;TRA-FA3-202630-3</t>
  </si>
  <si>
    <t>A&amp;TRA-FA3-202630-4</t>
  </si>
  <si>
    <t>A&amp;TRA-FA3-202630-5</t>
  </si>
  <si>
    <t>A,TRA,TWS,TC&amp;CO-FA2-202631-1</t>
  </si>
  <si>
    <t>A,TRA,TWS,TC&amp;CO-FA2-202631-2</t>
  </si>
  <si>
    <t>A,TRA,TWS,TC&amp;CO-FA2-202631-3</t>
  </si>
  <si>
    <t>A,TRA,TWS,TC&amp;CO-FA2-202631-4</t>
  </si>
  <si>
    <t>A,TRA,TWS,TC&amp;CO-FA2-202631-5</t>
  </si>
  <si>
    <t>TWS,TC&amp;CO-FA2-202632-1</t>
  </si>
  <si>
    <t>TWS,TC&amp;CO-FA2-202632-2</t>
  </si>
  <si>
    <t>TWS,TC&amp;CO-FA2-202632-3</t>
  </si>
  <si>
    <t>TWS,TC&amp;CO-FA2-202632-4</t>
  </si>
  <si>
    <t>TWS,TC&amp;CO-FA2-202632-5</t>
  </si>
  <si>
    <t>TWS,TC&amp;CO-FA2-202632-6</t>
  </si>
  <si>
    <t>TWS,TC&amp;CO-FA2-202633-1</t>
  </si>
  <si>
    <t>TWS,TC&amp;CO-FA2-202633-2</t>
  </si>
  <si>
    <t>TWS,TC&amp;CO-FA2-202633-3</t>
  </si>
  <si>
    <t>TWS,TC&amp;CO-FA2-202633-4</t>
  </si>
  <si>
    <t>TWS,TC&amp;CO-FA2-202633-5</t>
  </si>
  <si>
    <t>A&amp;TRA-FA1-202634-1</t>
  </si>
  <si>
    <t>A&amp;TRA-FA1-202634-2</t>
  </si>
  <si>
    <t>A&amp;TRA-FA1-202634-3</t>
  </si>
  <si>
    <t>A&amp;TRA-FA1-202634-4</t>
  </si>
  <si>
    <t>A&amp;TRA-FA1-202634-5</t>
  </si>
  <si>
    <t>A&amp;TRA-FA6-202635-1</t>
  </si>
  <si>
    <t>Tree Preservation on Construction Sites</t>
  </si>
  <si>
    <t>A&amp;TRA-FA6-202635-2</t>
  </si>
  <si>
    <t>A&amp;TRA-FA6-202635-3</t>
  </si>
  <si>
    <t>A&amp;TRA-FA6-202635-4</t>
  </si>
  <si>
    <t>A&amp;TRA-FA6-202635-5</t>
  </si>
  <si>
    <t>A&amp;TRA-FA1-202636-1</t>
  </si>
  <si>
    <t>Plan the Implementation of Contract Contents</t>
  </si>
  <si>
    <t>A&amp;TRA-FA1-202636-2</t>
  </si>
  <si>
    <t>A&amp;TRA-FA1-202636-3</t>
  </si>
  <si>
    <t>A&amp;TRA-FA1-202636-4</t>
  </si>
  <si>
    <t>A&amp;TRA-FA1-202636-5</t>
  </si>
  <si>
    <t>TWS,TC&amp;CO-FA2-202637-1</t>
  </si>
  <si>
    <t>Safe Use of Power Tools in the Arboriculture &amp; Horticulture Industry</t>
  </si>
  <si>
    <t>TWS,TC&amp;CO-FA2-202637-2</t>
  </si>
  <si>
    <t>TWS,TC&amp;CO-FA2-202637-3</t>
  </si>
  <si>
    <t>TWS,TC&amp;CO-FA2-202637-4</t>
  </si>
  <si>
    <t>TWS,TC&amp;CO-FA2-202637-5</t>
  </si>
  <si>
    <t>TWS,TC&amp;CO-FA2-202637-6</t>
  </si>
  <si>
    <t>TWS,TC&amp;CO-FA1-202638-1</t>
  </si>
  <si>
    <t>TWS,TC&amp;CO-FA1-202638-2</t>
  </si>
  <si>
    <t>TWS,TC&amp;CO-FA1-202638-3</t>
  </si>
  <si>
    <t>TWS,TC&amp;CO-FA1-202638-4</t>
  </si>
  <si>
    <t>TWS,TC&amp;CO-FA1-202638-5</t>
  </si>
  <si>
    <t>TWS,TC&amp;CO-FA2-202639-1</t>
  </si>
  <si>
    <t>TWS,TC&amp;CO-FA2-202639-2</t>
  </si>
  <si>
    <t>TWS,TC&amp;CO-FA2-202639-3</t>
  </si>
  <si>
    <t>TWS,TC&amp;CO-FA2-202639-4</t>
  </si>
  <si>
    <t>TWS,TC&amp;CO-FA2-202639-5</t>
  </si>
  <si>
    <t>A,TRA,TWS,TC&amp;CO-FA2-202640-1</t>
  </si>
  <si>
    <t>A,TRA,TWS,TC&amp;CO-FA2-202640-2</t>
  </si>
  <si>
    <t>A,TRA,TWS,TC&amp;CO-FA2-202640-3</t>
  </si>
  <si>
    <t>A,TRA,TWS,TC&amp;CO-FA2-202640-4</t>
  </si>
  <si>
    <t>A,TRA,TWS,TC&amp;CO-FA2-202640-5</t>
  </si>
  <si>
    <t>A,TRA,TWS,TC&amp;CO-FA2-202640-6</t>
  </si>
  <si>
    <t>A,TRA,TWS,TC&amp;CO-FA2-202640-7</t>
  </si>
  <si>
    <t>A,TRA,TWS,TC&amp;CO-FA2-202640-8</t>
  </si>
  <si>
    <t>TWS,TC&amp;CO-FA2-202641-1</t>
  </si>
  <si>
    <t>Safe Operation for Arboricultural and Horticultural Work at Height</t>
  </si>
  <si>
    <t>TWS,TC&amp;CO-FA2-202641-2</t>
  </si>
  <si>
    <t>TWS,TC&amp;CO-FA2-202641-3</t>
  </si>
  <si>
    <t>TWS,TC&amp;CO-FA2-202641-4</t>
  </si>
  <si>
    <t>TWS,TC&amp;CO-FA2-202641-5</t>
  </si>
  <si>
    <t>TWS,TC&amp;CO-FA2-202642-1</t>
  </si>
  <si>
    <t>TWS,TC&amp;CO-FA2-202642-2</t>
  </si>
  <si>
    <t>TWS,TC&amp;CO-FA2-202642-3</t>
  </si>
  <si>
    <t>TWS,TC&amp;CO-FA2-202642-4</t>
  </si>
  <si>
    <t>TWS,TC&amp;CO-FA2-202642-5</t>
  </si>
  <si>
    <t>TWS,TC&amp;CO-FA2-202642-6</t>
  </si>
  <si>
    <t>TWS,TC&amp;CO-FA2-202642-7</t>
  </si>
  <si>
    <t>TWS,TC&amp;CO-FA2-202642-8</t>
  </si>
  <si>
    <t>TWS,TC&amp;CO-FA2-202642-9</t>
  </si>
  <si>
    <t>TWS,TC&amp;CO-FA2-202642-10</t>
  </si>
  <si>
    <t>A&amp;TRA-FA4-202643-1</t>
  </si>
  <si>
    <t>A&amp;TRA-FA4-202643-2</t>
  </si>
  <si>
    <t>A&amp;TRA-FA4-202643-3</t>
  </si>
  <si>
    <t>A&amp;TRA-FA4-202643-4</t>
  </si>
  <si>
    <t>A&amp;TRA-FA4-202643-5</t>
  </si>
  <si>
    <t>TWS,TC&amp;CO-FA2-202644-1</t>
  </si>
  <si>
    <t>TWS,TC&amp;CO-FA2-202644-2</t>
  </si>
  <si>
    <t>TWS,TC&amp;CO-FA2-202644-3</t>
  </si>
  <si>
    <t>TWS,TC&amp;CO-FA2-202644-4</t>
  </si>
  <si>
    <t>TWS,TC&amp;CO-FA2-202644-5</t>
  </si>
  <si>
    <t>A&amp;TRA-FA4-202645-1</t>
  </si>
  <si>
    <t>Composing Effective Tree Pruning Specifications</t>
  </si>
  <si>
    <t>A&amp;TRA-FA4-202645-2</t>
  </si>
  <si>
    <t>A&amp;TRA-FA4-202645-3</t>
  </si>
  <si>
    <t>A&amp;TRA-FA4-202645-4</t>
  </si>
  <si>
    <t>A&amp;TRA-FA4-202645-5</t>
  </si>
  <si>
    <t>TWS,TC&amp;CO-FA4-202646-1</t>
  </si>
  <si>
    <t>Utility Tree Pruning: Highly Specialized Vegetation Management</t>
  </si>
  <si>
    <t>TWS,TC&amp;CO-FA4-202646-2</t>
  </si>
  <si>
    <t>TWS,TC&amp;CO-FA4-202646-3</t>
  </si>
  <si>
    <t>TWS,TC&amp;CO-FA4-202646-4</t>
  </si>
  <si>
    <t>TWS,TC&amp;CO-FA4-202646-5</t>
  </si>
  <si>
    <t>A&amp;TRA-FA3-202647-1</t>
  </si>
  <si>
    <t>A&amp;TRA-FA3-202647-2</t>
  </si>
  <si>
    <t>A&amp;TRA-FA3-202647-3</t>
  </si>
  <si>
    <t>A&amp;TRA-FA3-202647-4</t>
  </si>
  <si>
    <t>A&amp;TRA-FA3-202647-5</t>
  </si>
  <si>
    <t>A,TRA,TWS,TC&amp;CO-FA2-202648-1</t>
  </si>
  <si>
    <t>A,TRA,TWS,TC&amp;CO-FA2-202648-2</t>
  </si>
  <si>
    <t>A,TRA,TWS,TC&amp;CO-FA2-202648-3</t>
  </si>
  <si>
    <t>A,TRA,TWS,TC&amp;CO-FA2-202648-4</t>
  </si>
  <si>
    <t>A,TRA,TWS,TC&amp;CO-FA2-202648-5</t>
  </si>
  <si>
    <t>A,TRA,TWS,TC&amp;CO-FA2-202648-6</t>
  </si>
  <si>
    <t>A&amp;TRA-FA1-202649-1</t>
  </si>
  <si>
    <t>A&amp;TRA-FA1-202649-2</t>
  </si>
  <si>
    <t>A&amp;TRA-FA1-202649-3</t>
  </si>
  <si>
    <t>A&amp;TRA-FA1-202649-4</t>
  </si>
  <si>
    <t>A&amp;TRA-FA1-202649-5</t>
  </si>
  <si>
    <t>TWS,TC&amp;CO-FA1-202650-1</t>
  </si>
  <si>
    <t>TWS,TC&amp;CO-FA1-202650-2</t>
  </si>
  <si>
    <t>TWS,TC&amp;CO-FA1-202650-3</t>
  </si>
  <si>
    <t>TWS,TC&amp;CO-FA1-202650-4</t>
  </si>
  <si>
    <t>TWS,TC&amp;CO-FA1-202650-5</t>
  </si>
  <si>
    <t>A,TRA,TWS,TC&amp;CO-FA2-202651-1</t>
  </si>
  <si>
    <t>A,TRA,TWS,TC&amp;CO-FA2-202651-2</t>
  </si>
  <si>
    <t>A,TRA,TWS,TC&amp;CO-FA2-202651-3</t>
  </si>
  <si>
    <t>A,TRA,TWS,TC&amp;CO-FA2-202651-4</t>
  </si>
  <si>
    <t>A,TRA,TWS,TC&amp;CO-FA2-202651-5</t>
  </si>
  <si>
    <t>A&amp;TRA-FA3-202652-1</t>
  </si>
  <si>
    <t>A&amp;TRA-FA3-202652-2</t>
  </si>
  <si>
    <t>A&amp;TRA-FA3-202652-3</t>
  </si>
  <si>
    <t>A&amp;TRA-FA3-202652-4</t>
  </si>
  <si>
    <t>A&amp;TRA-FA3-202652-5</t>
  </si>
  <si>
    <t>TWS,TC&amp;CO-FA4-202653-1</t>
  </si>
  <si>
    <t>TWS,TC&amp;CO-FA4-202653-2</t>
  </si>
  <si>
    <t>TWS,TC&amp;CO-FA4-202653-3</t>
  </si>
  <si>
    <t>TWS,TC&amp;CO-FA4-202653-4</t>
  </si>
  <si>
    <t>TWS,TC&amp;CO-FA4-202653-5</t>
  </si>
  <si>
    <t>A,TRA,TWS,TC&amp;CO-FA6-202654-1</t>
  </si>
  <si>
    <t>A,TRA,TWS,TC&amp;CO-FA6-202654-2</t>
  </si>
  <si>
    <t>A,TRA,TWS,TC&amp;CO-FA6-202654-3</t>
  </si>
  <si>
    <t>A,TRA,TWS,TC&amp;CO-FA6-202654-4</t>
  </si>
  <si>
    <t>A,TRA,TWS,TC&amp;CO-FA6-202654-5</t>
  </si>
  <si>
    <t>A,TRA,TWS,TC&amp;CO-FA6-202654-6</t>
  </si>
  <si>
    <t>A,TRA,TWS,TC&amp;CO-FA2-202655-1</t>
  </si>
  <si>
    <t>A,TRA,TWS,TC&amp;CO-FA2-202655-2</t>
  </si>
  <si>
    <t>A,TRA,TWS,TC&amp;CO-FA2-202655-3</t>
  </si>
  <si>
    <t>A,TRA,TWS,TC&amp;CO-FA2-202655-4</t>
  </si>
  <si>
    <t>A,TRA,TWS,TC&amp;CO-FA2-202655-5</t>
  </si>
  <si>
    <t>A,TRA,TWS,TC&amp;CO-FA2-202655-6</t>
  </si>
  <si>
    <t>TWS,TC&amp;CO-FA6-202656-1</t>
  </si>
  <si>
    <t>TWS,TC&amp;CO-FA6-202656-2</t>
  </si>
  <si>
    <t>TWS,TC&amp;CO-FA6-202656-3</t>
  </si>
  <si>
    <t>TWS,TC&amp;CO-FA6-202656-4</t>
  </si>
  <si>
    <t>TWS,TC&amp;CO-FA6-202656-5</t>
  </si>
  <si>
    <t>A,TRA,TWS,TC&amp;CO-FA4-202657-1</t>
  </si>
  <si>
    <t>A,TRA,TWS,TC&amp;CO-FA4-202657-2</t>
  </si>
  <si>
    <t>A,TRA,TWS,TC&amp;CO-FA4-202657-3</t>
  </si>
  <si>
    <t>A,TRA,TWS,TC&amp;CO-FA4-202657-4</t>
  </si>
  <si>
    <t>A,TRA,TWS,TC&amp;CO-FA4-202657-5</t>
  </si>
  <si>
    <t>A,TRA,TWS,TC&amp;CO-FA2-202601-1</t>
    <phoneticPr fontId="62" type="noConversion"/>
  </si>
  <si>
    <r>
      <t xml:space="preserve">Department of Biology, Hong Kong Baptist
University/ </t>
    </r>
    <r>
      <rPr>
        <sz val="12"/>
        <color theme="1"/>
        <rFont val="細明體"/>
        <family val="3"/>
        <charset val="136"/>
      </rPr>
      <t>香港浸會大學生物系</t>
    </r>
    <phoneticPr fontId="63" type="noConversion"/>
  </si>
  <si>
    <r>
      <t xml:space="preserve">HKU School of Professional and Continuing Education/ </t>
    </r>
    <r>
      <rPr>
        <sz val="12"/>
        <color theme="1"/>
        <rFont val="細明體"/>
        <family val="3"/>
        <charset val="136"/>
      </rPr>
      <t>香港大學專業進修學院</t>
    </r>
    <phoneticPr fontId="62" type="noConversion"/>
  </si>
  <si>
    <r>
      <t xml:space="preserve">Pro Tree Development Limited/ </t>
    </r>
    <r>
      <rPr>
        <sz val="12"/>
        <color theme="1"/>
        <rFont val="細明體"/>
        <family val="3"/>
        <charset val="136"/>
      </rPr>
      <t>樹木拓展學會</t>
    </r>
    <phoneticPr fontId="62" type="noConversion"/>
  </si>
  <si>
    <t>ISA Hong Kong Chapter/ 國際樹木學會香港分部 International Conference 2025 - Workshop (26 October 2025) - AM</t>
  </si>
  <si>
    <t>ISA Hong Kong Chapter/ 國際樹木學會香港分部 International Conference 2025 - Workshop (26 October 2025) - PM</t>
  </si>
  <si>
    <t>ISA Hong Kong Chapter/ 國際樹木學會香港分部 International Conference 2025 - Workshop (27 October 2025) - AM</t>
  </si>
  <si>
    <t>ISA Hong Kong Chapter/ 國際樹木學會香港分部 International Conference 2025 - Workshop (27 October 2025) - PM</t>
  </si>
  <si>
    <t>ISA Hong Kong Chapter/ 國際樹木學會香港分部 International Conference 2025 - Conference (28 October 2025) - AM</t>
  </si>
  <si>
    <t>ISA Hong Kong Chapter/ 國際樹木學會香港分部 International Conference 2025 - Conference (28 October 2025) - PM</t>
  </si>
  <si>
    <r>
      <t xml:space="preserve">Occupational Safety and Health Council/ </t>
    </r>
    <r>
      <rPr>
        <sz val="12"/>
        <color theme="1"/>
        <rFont val="細明體"/>
        <family val="3"/>
        <charset val="136"/>
      </rPr>
      <t>職業安全健康局</t>
    </r>
    <phoneticPr fontId="62" type="noConversion"/>
  </si>
  <si>
    <r>
      <t xml:space="preserve">Hong Kong Landscape &amp; Arboriculture Professionals General Union/ </t>
    </r>
    <r>
      <rPr>
        <sz val="12"/>
        <color theme="1"/>
        <rFont val="細明體"/>
        <family val="3"/>
        <charset val="136"/>
      </rPr>
      <t>香港園林及樹藝專業人員總會</t>
    </r>
    <phoneticPr fontId="62" type="noConversion"/>
  </si>
  <si>
    <t xml:space="preserve">ISA Hong Kong Chapter Limited/ 國際樹木學會(香港)有限公司 </t>
  </si>
  <si>
    <t>Hong Kong Institute of Vocational Education/ 職業訓練局香港專業教育學院</t>
  </si>
  <si>
    <t>Technological and Higher Education Institute of Hong Kong/ 職業訓練局香港高等教育科技學院</t>
  </si>
  <si>
    <t>A&amp;TRA-FA6-202419-4</t>
  </si>
  <si>
    <t>Good Practices in Tree Survey and Tree Assessment</t>
  </si>
  <si>
    <t>A&amp;TRA-FA6-202419-5</t>
  </si>
  <si>
    <t>A&amp;TRA-FA6-202419-6</t>
  </si>
  <si>
    <t>A&amp;TRA-FA6-202419-7</t>
  </si>
  <si>
    <t>A&amp;TRA-FA6-202419-8</t>
  </si>
  <si>
    <r>
      <rPr>
        <b/>
        <sz val="18"/>
        <color theme="1"/>
        <rFont val="新細明體"/>
        <family val="1"/>
        <charset val="136"/>
      </rPr>
      <t>樹木管理人員註冊制度</t>
    </r>
    <r>
      <rPr>
        <b/>
        <sz val="18"/>
        <color theme="1"/>
        <rFont val="Arial"/>
        <family val="2"/>
      </rPr>
      <t xml:space="preserve">
</t>
    </r>
    <r>
      <rPr>
        <b/>
        <sz val="18"/>
        <color theme="1"/>
        <rFont val="新細明體"/>
        <family val="1"/>
        <charset val="136"/>
      </rPr>
      <t>持續進修樹藝學課程記錄表格</t>
    </r>
    <r>
      <rPr>
        <b/>
        <sz val="18"/>
        <color theme="1"/>
        <rFont val="Arial"/>
        <family val="2"/>
      </rPr>
      <t>(2026</t>
    </r>
    <r>
      <rPr>
        <b/>
        <sz val="18"/>
        <color theme="1"/>
        <rFont val="新細明體"/>
        <family val="1"/>
        <charset val="136"/>
      </rPr>
      <t>年</t>
    </r>
    <r>
      <rPr>
        <b/>
        <sz val="18"/>
        <color theme="1"/>
        <rFont val="Arial"/>
        <family val="2"/>
      </rPr>
      <t>4</t>
    </r>
    <r>
      <rPr>
        <b/>
        <sz val="18"/>
        <color theme="1"/>
        <rFont val="新細明體"/>
        <family val="1"/>
        <charset val="136"/>
      </rPr>
      <t>月</t>
    </r>
    <r>
      <rPr>
        <b/>
        <sz val="18"/>
        <color theme="1"/>
        <rFont val="Arial"/>
        <family val="2"/>
      </rPr>
      <t>1</t>
    </r>
    <r>
      <rPr>
        <b/>
        <sz val="18"/>
        <color theme="1"/>
        <rFont val="新細明體"/>
        <family val="1"/>
        <charset val="136"/>
      </rPr>
      <t>日至</t>
    </r>
    <r>
      <rPr>
        <b/>
        <sz val="18"/>
        <color theme="1"/>
        <rFont val="Arial"/>
        <family val="2"/>
      </rPr>
      <t>2027</t>
    </r>
    <r>
      <rPr>
        <b/>
        <sz val="18"/>
        <color theme="1"/>
        <rFont val="新細明體"/>
        <family val="1"/>
        <charset val="136"/>
      </rPr>
      <t>年</t>
    </r>
    <r>
      <rPr>
        <b/>
        <sz val="18"/>
        <color theme="1"/>
        <rFont val="Arial"/>
        <family val="2"/>
      </rPr>
      <t>3</t>
    </r>
    <r>
      <rPr>
        <b/>
        <sz val="18"/>
        <color theme="1"/>
        <rFont val="新細明體"/>
        <family val="1"/>
        <charset val="136"/>
      </rPr>
      <t>月</t>
    </r>
    <r>
      <rPr>
        <b/>
        <sz val="18"/>
        <color theme="1"/>
        <rFont val="Arial"/>
        <family val="2"/>
      </rPr>
      <t>31</t>
    </r>
    <r>
      <rPr>
        <b/>
        <sz val="18"/>
        <color theme="1"/>
        <rFont val="新細明體"/>
        <family val="1"/>
        <charset val="136"/>
      </rPr>
      <t>日</t>
    </r>
    <r>
      <rPr>
        <b/>
        <sz val="18"/>
        <color theme="1"/>
        <rFont val="Arial"/>
        <family val="2"/>
      </rPr>
      <t>)</t>
    </r>
    <phoneticPr fontId="6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</si>
</sst>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m/d"/>
    <numFmt numFmtId="177" formatCode="0.00_);[Red]\(0.00\)"/>
    <numFmt numFmtId="178" formatCode="dd/mm/yyyy"/>
    <numFmt numFmtId="179" formatCode="0_ "/>
  </numFmts>
  <fonts count="84">
    <font>
      <sz val="12"/>
      <color theme="1"/>
      <name val="Calibri"/>
      <scheme val="minor"/>
    </font>
    <font>
      <sz val="12"/>
      <color theme="1"/>
      <name val="Arial"/>
      <family val="2"/>
    </font>
    <font>
      <b/>
      <u/>
      <sz val="14"/>
      <color theme="1"/>
      <name val="PMingLiu"/>
    </font>
    <font>
      <b/>
      <u/>
      <sz val="14"/>
      <color theme="1"/>
      <name val="Arial"/>
      <family val="2"/>
    </font>
    <font>
      <b/>
      <u/>
      <sz val="14"/>
      <color theme="1"/>
      <name val="Arial"/>
      <family val="2"/>
    </font>
    <font>
      <u/>
      <sz val="12"/>
      <color theme="10"/>
      <name val="Arial"/>
      <family val="2"/>
    </font>
    <font>
      <u/>
      <sz val="12"/>
      <color rgb="FF0000FF"/>
      <name val="Arial"/>
      <family val="2"/>
    </font>
    <font>
      <u/>
      <sz val="12"/>
      <color theme="1"/>
      <name val="Arial"/>
      <family val="2"/>
    </font>
    <font>
      <sz val="7"/>
      <color theme="1"/>
      <name val="Arial"/>
      <family val="2"/>
    </font>
    <font>
      <b/>
      <sz val="18"/>
      <color theme="1"/>
      <name val="Arial"/>
      <family val="2"/>
    </font>
    <font>
      <sz val="18"/>
      <color theme="1"/>
      <name val="Arial"/>
      <family val="2"/>
    </font>
    <font>
      <b/>
      <sz val="14"/>
      <color theme="1"/>
      <name val="Arial"/>
      <family val="2"/>
    </font>
    <font>
      <b/>
      <sz val="12"/>
      <color theme="1"/>
      <name val="Arial"/>
      <family val="2"/>
    </font>
    <font>
      <sz val="12"/>
      <name val="Calibri"/>
      <family val="2"/>
    </font>
    <font>
      <sz val="14"/>
      <color theme="1"/>
      <name val="Arial"/>
      <family val="2"/>
    </font>
    <font>
      <u/>
      <sz val="12"/>
      <color theme="1"/>
      <name val="PMingLiu"/>
    </font>
    <font>
      <b/>
      <sz val="8"/>
      <color theme="1"/>
      <name val="Arial"/>
      <family val="2"/>
    </font>
    <font>
      <sz val="8"/>
      <color theme="1"/>
      <name val="Arial"/>
      <family val="2"/>
    </font>
    <font>
      <b/>
      <sz val="12"/>
      <color theme="0"/>
      <name val="Arial"/>
      <family val="2"/>
    </font>
    <font>
      <sz val="12"/>
      <color theme="0"/>
      <name val="Arial"/>
      <family val="2"/>
    </font>
    <font>
      <b/>
      <sz val="10"/>
      <color theme="0"/>
      <name val="Arimo"/>
    </font>
    <font>
      <b/>
      <sz val="10"/>
      <color theme="1"/>
      <name val="Arial"/>
      <family val="2"/>
    </font>
    <font>
      <b/>
      <sz val="10"/>
      <color theme="0"/>
      <name val="Arial"/>
      <family val="2"/>
    </font>
    <font>
      <sz val="10"/>
      <color theme="1"/>
      <name val="Arial"/>
      <family val="2"/>
    </font>
    <font>
      <sz val="10"/>
      <color theme="0"/>
      <name val="Arial"/>
      <family val="2"/>
    </font>
    <font>
      <sz val="12"/>
      <color rgb="FF3333FF"/>
      <name val="Arial"/>
      <family val="2"/>
    </font>
    <font>
      <sz val="8"/>
      <color theme="0"/>
      <name val="Arial"/>
      <family val="2"/>
    </font>
    <font>
      <b/>
      <sz val="14"/>
      <color theme="0"/>
      <name val="Arial"/>
      <family val="2"/>
    </font>
    <font>
      <sz val="12"/>
      <color theme="1"/>
      <name val="PMingLiu"/>
    </font>
    <font>
      <b/>
      <sz val="10"/>
      <color rgb="FF333333"/>
      <name val="Arial"/>
      <family val="2"/>
    </font>
    <font>
      <sz val="14"/>
      <color rgb="FF333333"/>
      <name val="Microsoft JhengHei"/>
      <family val="2"/>
      <charset val="136"/>
    </font>
    <font>
      <b/>
      <sz val="12"/>
      <color rgb="FF333333"/>
      <name val="Arial"/>
      <family val="2"/>
    </font>
    <font>
      <b/>
      <sz val="18"/>
      <color rgb="FF333333"/>
      <name val="Microsoft JhengHei"/>
      <family val="2"/>
      <charset val="136"/>
    </font>
    <font>
      <sz val="14"/>
      <color theme="1"/>
      <name val="PMingLiu"/>
    </font>
    <font>
      <b/>
      <sz val="10"/>
      <color theme="1"/>
      <name val="Times New Roman"/>
      <family val="1"/>
    </font>
    <font>
      <b/>
      <sz val="12"/>
      <color theme="1"/>
      <name val="Times New Roman"/>
      <family val="1"/>
    </font>
    <font>
      <sz val="12"/>
      <color theme="1"/>
      <name val="Times New Roman"/>
      <family val="1"/>
    </font>
    <font>
      <b/>
      <sz val="12"/>
      <color theme="1"/>
      <name val="PMingLiu"/>
    </font>
    <font>
      <b/>
      <sz val="10"/>
      <color theme="1"/>
      <name val="PMingLiu"/>
    </font>
    <font>
      <b/>
      <sz val="12"/>
      <color theme="0"/>
      <name val="PMingLiu"/>
    </font>
    <font>
      <sz val="12"/>
      <color theme="0"/>
      <name val="Times New Roman"/>
      <family val="1"/>
    </font>
    <font>
      <b/>
      <sz val="11"/>
      <color theme="1"/>
      <name val="PMingLiu"/>
    </font>
    <font>
      <b/>
      <u/>
      <sz val="14"/>
      <color theme="1"/>
      <name val="新細明體"/>
      <family val="1"/>
      <charset val="136"/>
    </font>
    <font>
      <sz val="12"/>
      <color theme="1"/>
      <name val="新細明體"/>
      <family val="1"/>
      <charset val="136"/>
    </font>
    <font>
      <sz val="12"/>
      <color rgb="FF0000FF"/>
      <name val="Arial"/>
      <family val="2"/>
    </font>
    <font>
      <sz val="12"/>
      <color theme="10"/>
      <name val="Arial"/>
      <family val="2"/>
    </font>
    <font>
      <sz val="12"/>
      <name val="Arial"/>
      <family val="2"/>
    </font>
    <font>
      <sz val="12"/>
      <name val="新細明體"/>
      <family val="1"/>
      <charset val="136"/>
    </font>
    <font>
      <sz val="12"/>
      <color theme="1"/>
      <name val="細明體"/>
      <family val="3"/>
      <charset val="136"/>
    </font>
    <font>
      <b/>
      <sz val="18"/>
      <color theme="1"/>
      <name val="新細明體"/>
      <family val="1"/>
      <charset val="136"/>
    </font>
    <font>
      <b/>
      <sz val="14"/>
      <color theme="1"/>
      <name val="新細明體"/>
      <family val="1"/>
      <charset val="136"/>
    </font>
    <font>
      <b/>
      <sz val="12"/>
      <color theme="1"/>
      <name val="新細明體"/>
      <family val="1"/>
      <charset val="136"/>
    </font>
    <font>
      <b/>
      <sz val="8"/>
      <color theme="1"/>
      <name val="新細明體"/>
      <family val="1"/>
      <charset val="136"/>
    </font>
    <font>
      <b/>
      <sz val="12"/>
      <color theme="1"/>
      <name val="細明體"/>
      <family val="3"/>
      <charset val="136"/>
    </font>
    <font>
      <b/>
      <vertAlign val="superscript"/>
      <sz val="14"/>
      <color theme="1"/>
      <name val="新細明體"/>
      <family val="1"/>
      <charset val="136"/>
    </font>
    <font>
      <b/>
      <vertAlign val="superscript"/>
      <sz val="14"/>
      <color theme="1"/>
      <name val="Arial"/>
      <family val="2"/>
    </font>
    <font>
      <b/>
      <sz val="8"/>
      <color theme="1"/>
      <name val="細明體"/>
      <family val="3"/>
      <charset val="136"/>
    </font>
    <font>
      <b/>
      <sz val="10"/>
      <color theme="1"/>
      <name val="新細明體"/>
      <family val="1"/>
      <charset val="136"/>
    </font>
    <font>
      <sz val="10"/>
      <color theme="1"/>
      <name val="細明體"/>
      <family val="3"/>
      <charset val="136"/>
    </font>
    <font>
      <b/>
      <sz val="10"/>
      <color rgb="FF333333"/>
      <name val="新細明體"/>
      <family val="1"/>
      <charset val="136"/>
    </font>
    <font>
      <b/>
      <sz val="10"/>
      <color rgb="FF333333"/>
      <name val="細明體"/>
      <family val="3"/>
      <charset val="136"/>
    </font>
    <font>
      <b/>
      <sz val="12"/>
      <color rgb="FF333333"/>
      <name val="微軟正黑體"/>
      <family val="2"/>
      <charset val="136"/>
    </font>
    <font>
      <sz val="9"/>
      <name val="Calibri"/>
      <family val="3"/>
      <charset val="136"/>
      <scheme val="minor"/>
    </font>
    <font>
      <sz val="9"/>
      <name val="Calibri"/>
      <family val="2"/>
      <charset val="136"/>
      <scheme val="minor"/>
    </font>
    <font>
      <b/>
      <sz val="14"/>
      <color theme="1"/>
      <name val="Calibri"/>
      <family val="2"/>
      <scheme val="minor"/>
    </font>
    <font>
      <sz val="10"/>
      <color theme="1"/>
      <name val="新細明體"/>
      <family val="1"/>
      <charset val="136"/>
    </font>
    <font>
      <sz val="10"/>
      <color rgb="FF0000FF"/>
      <name val="Arial"/>
      <family val="2"/>
    </font>
    <font>
      <sz val="10"/>
      <name val="Calibri"/>
      <family val="2"/>
    </font>
    <font>
      <sz val="10"/>
      <color theme="1"/>
      <name val="Calibri"/>
      <family val="2"/>
      <scheme val="minor"/>
    </font>
    <font>
      <sz val="10"/>
      <color rgb="FF0033CC"/>
      <name val="Arial"/>
      <family val="2"/>
    </font>
    <font>
      <sz val="12"/>
      <color theme="1"/>
      <name val="Calibri"/>
      <family val="2"/>
      <scheme val="minor"/>
    </font>
    <font>
      <b/>
      <sz val="14"/>
      <name val="Arial"/>
      <family val="2"/>
    </font>
    <font>
      <b/>
      <sz val="12"/>
      <name val="Arial"/>
      <family val="2"/>
    </font>
    <font>
      <b/>
      <sz val="12"/>
      <name val="新細明體"/>
      <family val="1"/>
      <charset val="136"/>
    </font>
    <font>
      <b/>
      <sz val="10"/>
      <color theme="0"/>
      <name val="Arial Unicode MS"/>
      <family val="2"/>
    </font>
    <font>
      <sz val="10"/>
      <name val="Arial"/>
      <family val="2"/>
    </font>
    <font>
      <sz val="10"/>
      <name val="細明體"/>
      <family val="3"/>
      <charset val="136"/>
    </font>
    <font>
      <sz val="10"/>
      <name val="Calibri"/>
      <family val="2"/>
      <charset val="136"/>
      <scheme val="minor"/>
    </font>
    <font>
      <b/>
      <sz val="12"/>
      <color theme="0"/>
      <name val="新細明體"/>
      <family val="1"/>
      <charset val="136"/>
    </font>
    <font>
      <b/>
      <sz val="12"/>
      <color theme="0"/>
      <name val="Times New Roman"/>
      <family val="1"/>
    </font>
    <font>
      <sz val="12"/>
      <name val="Times New Roman"/>
      <family val="1"/>
    </font>
    <font>
      <sz val="12"/>
      <color theme="3" tint="0.499984740745262"/>
      <name val="Arial"/>
      <family val="2"/>
    </font>
    <font>
      <sz val="10"/>
      <color theme="3" tint="0.499984740745262"/>
      <name val="Arial"/>
      <family val="2"/>
    </font>
    <font>
      <sz val="12"/>
      <name val="Calibri"/>
      <family val="2"/>
      <charset val="136"/>
      <scheme val="minor"/>
    </font>
  </fonts>
  <fills count="9">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rgb="FFD8D8D8"/>
      </patternFill>
    </fill>
    <fill>
      <patternFill patternType="solid">
        <fgColor theme="0"/>
        <bgColor rgb="FFD8D8D8"/>
      </patternFill>
    </fill>
  </fills>
  <borders count="142">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right style="medium">
        <color rgb="FF000000"/>
      </right>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right style="medium">
        <color rgb="FF000000"/>
      </right>
      <top/>
      <bottom/>
      <diagonal/>
    </border>
    <border>
      <left style="medium">
        <color rgb="FF000000"/>
      </left>
      <right/>
      <top/>
      <bottom style="thin">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rgb="FF000000"/>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medium">
        <color rgb="FF000000"/>
      </left>
      <right style="thin">
        <color rgb="FF000000"/>
      </right>
      <top/>
      <bottom style="medium">
        <color indexed="64"/>
      </bottom>
      <diagonal/>
    </border>
    <border>
      <left style="thin">
        <color rgb="FF000000"/>
      </left>
      <right style="thin">
        <color rgb="FF000000"/>
      </right>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indexed="64"/>
      </left>
      <right style="medium">
        <color indexed="64"/>
      </right>
      <top style="medium">
        <color indexed="64"/>
      </top>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style="thin">
        <color indexed="64"/>
      </top>
      <bottom style="thin">
        <color indexed="64"/>
      </bottom>
      <diagonal/>
    </border>
  </borders>
  <cellStyleXfs count="1">
    <xf numFmtId="0" fontId="0" fillId="0" borderId="0"/>
  </cellStyleXfs>
  <cellXfs count="484">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1" fillId="2" borderId="2" xfId="0" applyFont="1" applyFill="1" applyBorder="1" applyAlignment="1">
      <alignment vertical="center"/>
    </xf>
    <xf numFmtId="0" fontId="1" fillId="2" borderId="3" xfId="0" applyFont="1" applyFill="1" applyBorder="1" applyAlignment="1">
      <alignment horizontal="left" vertical="center" wrapText="1"/>
    </xf>
    <xf numFmtId="0" fontId="8" fillId="0" borderId="0" xfId="0" applyFont="1" applyAlignment="1">
      <alignment vertical="center"/>
    </xf>
    <xf numFmtId="0" fontId="10"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9"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2" fillId="0" borderId="0" xfId="0" applyFont="1" applyAlignment="1">
      <alignment horizontal="center" vertical="center" wrapText="1"/>
    </xf>
    <xf numFmtId="0" fontId="14" fillId="0" borderId="13" xfId="0" applyFont="1" applyBorder="1" applyAlignment="1">
      <alignment vertical="center" wrapText="1"/>
    </xf>
    <xf numFmtId="0" fontId="14" fillId="0" borderId="0" xfId="0" applyFont="1" applyAlignment="1">
      <alignment vertical="center" wrapText="1"/>
    </xf>
    <xf numFmtId="0" fontId="11" fillId="0" borderId="0" xfId="0" applyFont="1" applyAlignment="1">
      <alignment vertical="top" wrapText="1"/>
    </xf>
    <xf numFmtId="0" fontId="11" fillId="0" borderId="0" xfId="0" applyFont="1" applyAlignment="1">
      <alignment horizontal="left" vertical="center" wrapText="1"/>
    </xf>
    <xf numFmtId="0" fontId="11" fillId="0" borderId="16"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vertical="center" wrapText="1"/>
    </xf>
    <xf numFmtId="0" fontId="1" fillId="0" borderId="4" xfId="0" applyFont="1" applyBorder="1" applyAlignment="1">
      <alignment vertical="center" wrapText="1"/>
    </xf>
    <xf numFmtId="176" fontId="11" fillId="0" borderId="0" xfId="0" applyNumberFormat="1" applyFont="1" applyAlignment="1">
      <alignment horizontal="center" vertical="center" wrapText="1"/>
    </xf>
    <xf numFmtId="0" fontId="17" fillId="0" borderId="0" xfId="0" applyFont="1" applyAlignment="1">
      <alignment horizontal="left" vertical="center" wrapText="1"/>
    </xf>
    <xf numFmtId="0" fontId="11" fillId="2" borderId="5" xfId="0" applyFont="1" applyFill="1" applyBorder="1" applyAlignment="1">
      <alignment vertical="top" wrapText="1"/>
    </xf>
    <xf numFmtId="0" fontId="11" fillId="2" borderId="6" xfId="0" applyFont="1" applyFill="1" applyBorder="1" applyAlignment="1">
      <alignment horizontal="left" vertical="center"/>
    </xf>
    <xf numFmtId="0" fontId="11" fillId="2" borderId="6" xfId="0" applyFont="1" applyFill="1" applyBorder="1" applyAlignment="1">
      <alignment vertical="top" wrapText="1"/>
    </xf>
    <xf numFmtId="176" fontId="11" fillId="2" borderId="6" xfId="0" applyNumberFormat="1" applyFont="1" applyFill="1" applyBorder="1" applyAlignment="1">
      <alignment vertical="top" wrapText="1"/>
    </xf>
    <xf numFmtId="177" fontId="11" fillId="2" borderId="6" xfId="0" applyNumberFormat="1" applyFont="1" applyFill="1" applyBorder="1" applyAlignment="1">
      <alignment vertical="center" wrapText="1"/>
    </xf>
    <xf numFmtId="176" fontId="11" fillId="2" borderId="6" xfId="0" applyNumberFormat="1" applyFont="1" applyFill="1" applyBorder="1" applyAlignment="1">
      <alignment vertical="center" wrapText="1"/>
    </xf>
    <xf numFmtId="0" fontId="11" fillId="2" borderId="6" xfId="0" applyFont="1" applyFill="1" applyBorder="1" applyAlignment="1">
      <alignment vertical="center" wrapText="1"/>
    </xf>
    <xf numFmtId="0" fontId="11" fillId="2" borderId="7" xfId="0" applyFont="1" applyFill="1" applyBorder="1" applyAlignment="1">
      <alignment vertical="center" wrapText="1"/>
    </xf>
    <xf numFmtId="0" fontId="18" fillId="0" borderId="0" xfId="0" applyFont="1" applyAlignment="1">
      <alignment horizontal="center" vertical="center" wrapText="1"/>
    </xf>
    <xf numFmtId="0" fontId="18" fillId="0" borderId="0" xfId="0" applyFont="1" applyAlignment="1">
      <alignment vertical="center" wrapText="1"/>
    </xf>
    <xf numFmtId="0" fontId="19" fillId="0" borderId="0" xfId="0" applyFont="1" applyAlignment="1">
      <alignment vertical="center" wrapText="1"/>
    </xf>
    <xf numFmtId="0" fontId="20" fillId="0" borderId="0" xfId="0" applyFont="1" applyAlignment="1">
      <alignment vertical="center"/>
    </xf>
    <xf numFmtId="0" fontId="12" fillId="0" borderId="31"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19" fillId="0" borderId="0" xfId="0" applyFont="1" applyAlignment="1">
      <alignment horizontal="center" vertical="center" wrapText="1"/>
    </xf>
    <xf numFmtId="0" fontId="1" fillId="0" borderId="3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1" xfId="0" applyFont="1" applyBorder="1" applyAlignment="1">
      <alignment horizontal="center" vertical="center" wrapText="1"/>
    </xf>
    <xf numFmtId="49" fontId="1" fillId="0" borderId="0" xfId="0" applyNumberFormat="1" applyFont="1" applyAlignment="1">
      <alignment horizontal="center" vertical="center" wrapText="1"/>
    </xf>
    <xf numFmtId="49" fontId="19" fillId="0" borderId="0" xfId="0" applyNumberFormat="1" applyFont="1" applyAlignment="1">
      <alignment horizontal="center" vertical="center" wrapText="1"/>
    </xf>
    <xf numFmtId="179" fontId="19" fillId="0" borderId="0" xfId="0" applyNumberFormat="1" applyFont="1" applyAlignment="1">
      <alignment horizontal="center" vertical="center" wrapText="1"/>
    </xf>
    <xf numFmtId="0" fontId="1" fillId="0" borderId="4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2" xfId="0" applyFont="1" applyBorder="1" applyAlignment="1">
      <alignment horizontal="center" vertical="center" wrapText="1"/>
    </xf>
    <xf numFmtId="49" fontId="23" fillId="0" borderId="0" xfId="0" applyNumberFormat="1" applyFont="1" applyAlignment="1">
      <alignment horizontal="center" vertical="center" wrapText="1"/>
    </xf>
    <xf numFmtId="0" fontId="24" fillId="0" borderId="0" xfId="0" applyFont="1" applyAlignment="1">
      <alignment horizontal="center" vertical="center" wrapText="1"/>
    </xf>
    <xf numFmtId="179" fontId="24" fillId="0" borderId="0" xfId="0" applyNumberFormat="1" applyFont="1" applyAlignment="1">
      <alignment horizontal="center" vertical="center" wrapText="1"/>
    </xf>
    <xf numFmtId="0" fontId="24" fillId="0" borderId="0" xfId="0" applyFont="1" applyAlignment="1">
      <alignment vertical="center" wrapText="1"/>
    </xf>
    <xf numFmtId="0" fontId="23" fillId="0" borderId="0" xfId="0" applyFont="1" applyAlignment="1">
      <alignment vertical="center" wrapText="1"/>
    </xf>
    <xf numFmtId="0" fontId="25" fillId="0" borderId="0" xfId="0" applyFont="1" applyAlignment="1">
      <alignment vertical="center" wrapText="1"/>
    </xf>
    <xf numFmtId="49" fontId="24" fillId="0" borderId="0" xfId="0" applyNumberFormat="1" applyFont="1" applyAlignment="1">
      <alignment horizontal="center" vertical="center" wrapText="1"/>
    </xf>
    <xf numFmtId="0" fontId="26" fillId="0" borderId="0" xfId="0" applyFont="1" applyAlignment="1">
      <alignment horizontal="left" vertical="center" wrapText="1"/>
    </xf>
    <xf numFmtId="0" fontId="27" fillId="0" borderId="0" xfId="0" applyFont="1" applyAlignment="1">
      <alignment vertical="center" wrapText="1"/>
    </xf>
    <xf numFmtId="0" fontId="12" fillId="3" borderId="37"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28" fillId="0" borderId="0" xfId="0" applyFont="1" applyAlignment="1">
      <alignment vertical="center" wrapText="1"/>
    </xf>
    <xf numFmtId="0" fontId="12" fillId="0" borderId="34"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5" xfId="0" applyFont="1" applyBorder="1" applyAlignment="1">
      <alignment horizontal="center" vertical="center" wrapText="1"/>
    </xf>
    <xf numFmtId="0" fontId="28" fillId="0" borderId="0" xfId="0" applyFont="1" applyAlignment="1">
      <alignment vertical="center"/>
    </xf>
    <xf numFmtId="0" fontId="30" fillId="0" borderId="38"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44" xfId="0" applyFont="1" applyBorder="1" applyAlignment="1">
      <alignment horizontal="center" vertical="center" wrapText="1"/>
    </xf>
    <xf numFmtId="0" fontId="32" fillId="2" borderId="37" xfId="0" applyFont="1" applyFill="1" applyBorder="1" applyAlignment="1">
      <alignment horizontal="center" vertical="center" wrapText="1"/>
    </xf>
    <xf numFmtId="0" fontId="32" fillId="2" borderId="20" xfId="0" applyFont="1" applyFill="1" applyBorder="1" applyAlignment="1">
      <alignment horizontal="center" vertical="center" wrapText="1"/>
    </xf>
    <xf numFmtId="0" fontId="32" fillId="2" borderId="21" xfId="0" applyFont="1" applyFill="1" applyBorder="1" applyAlignment="1">
      <alignment horizontal="center" vertical="center" wrapText="1"/>
    </xf>
    <xf numFmtId="0" fontId="33" fillId="0" borderId="0" xfId="0" applyFont="1" applyAlignment="1">
      <alignment vertical="center"/>
    </xf>
    <xf numFmtId="0" fontId="33" fillId="0" borderId="55" xfId="0" applyFont="1" applyBorder="1" applyAlignment="1">
      <alignment vertical="center"/>
    </xf>
    <xf numFmtId="0" fontId="1" fillId="0" borderId="55" xfId="0" applyFont="1" applyBorder="1" applyAlignment="1">
      <alignment vertical="center" wrapText="1"/>
    </xf>
    <xf numFmtId="0" fontId="1" fillId="0" borderId="19" xfId="0" applyFont="1" applyBorder="1" applyAlignment="1">
      <alignment vertical="center" wrapText="1"/>
    </xf>
    <xf numFmtId="0" fontId="1" fillId="0" borderId="58" xfId="0" applyFont="1" applyBorder="1" applyAlignment="1">
      <alignment vertical="center" wrapText="1"/>
    </xf>
    <xf numFmtId="0" fontId="35" fillId="0" borderId="66" xfId="0" applyFont="1" applyBorder="1" applyAlignment="1">
      <alignment vertical="center"/>
    </xf>
    <xf numFmtId="0" fontId="35" fillId="0" borderId="67" xfId="0" applyFont="1" applyBorder="1" applyAlignment="1">
      <alignment vertical="center"/>
    </xf>
    <xf numFmtId="0" fontId="36" fillId="0" borderId="42" xfId="0" applyFont="1" applyBorder="1" applyAlignment="1">
      <alignment vertical="center"/>
    </xf>
    <xf numFmtId="0" fontId="36" fillId="0" borderId="16" xfId="0" applyFont="1" applyBorder="1" applyAlignment="1">
      <alignment vertical="center"/>
    </xf>
    <xf numFmtId="0" fontId="36" fillId="0" borderId="17" xfId="0" applyFont="1" applyBorder="1" applyAlignment="1">
      <alignment vertical="center"/>
    </xf>
    <xf numFmtId="0" fontId="36" fillId="2" borderId="42" xfId="0" applyFont="1" applyFill="1" applyBorder="1" applyAlignment="1">
      <alignment vertical="center"/>
    </xf>
    <xf numFmtId="0" fontId="36" fillId="2" borderId="16" xfId="0" applyFont="1" applyFill="1" applyBorder="1" applyAlignment="1">
      <alignment vertical="center"/>
    </xf>
    <xf numFmtId="0" fontId="36" fillId="2" borderId="17" xfId="0" applyFont="1" applyFill="1" applyBorder="1" applyAlignment="1">
      <alignment vertical="center"/>
    </xf>
    <xf numFmtId="0" fontId="36" fillId="2" borderId="16" xfId="0" applyFont="1" applyFill="1" applyBorder="1" applyAlignment="1">
      <alignment vertical="center" wrapText="1"/>
    </xf>
    <xf numFmtId="0" fontId="36" fillId="0" borderId="37" xfId="0" applyFont="1" applyBorder="1" applyAlignment="1">
      <alignment vertical="center"/>
    </xf>
    <xf numFmtId="0" fontId="36" fillId="0" borderId="20" xfId="0" applyFont="1" applyBorder="1" applyAlignment="1">
      <alignment vertical="center"/>
    </xf>
    <xf numFmtId="0" fontId="36" fillId="0" borderId="21" xfId="0" applyFont="1" applyBorder="1" applyAlignment="1">
      <alignment vertical="center"/>
    </xf>
    <xf numFmtId="0" fontId="36" fillId="0" borderId="0" xfId="0" applyFont="1" applyAlignment="1">
      <alignment vertical="center"/>
    </xf>
    <xf numFmtId="0" fontId="36" fillId="0" borderId="18" xfId="0" applyFont="1" applyBorder="1" applyAlignment="1">
      <alignment vertical="center"/>
    </xf>
    <xf numFmtId="0" fontId="40" fillId="0" borderId="0" xfId="0" applyFont="1" applyAlignment="1">
      <alignment vertical="center"/>
    </xf>
    <xf numFmtId="0" fontId="36" fillId="0" borderId="36" xfId="0" applyFont="1" applyBorder="1" applyAlignment="1">
      <alignment vertical="center"/>
    </xf>
    <xf numFmtId="0" fontId="37" fillId="0" borderId="0" xfId="0" applyFont="1" applyAlignment="1">
      <alignment vertical="center"/>
    </xf>
    <xf numFmtId="0" fontId="41" fillId="0" borderId="0" xfId="0" applyFont="1" applyAlignment="1">
      <alignment vertical="center" wrapText="1"/>
    </xf>
    <xf numFmtId="176" fontId="41" fillId="0" borderId="0" xfId="0" applyNumberFormat="1" applyFont="1" applyAlignment="1">
      <alignment vertical="center" wrapText="1"/>
    </xf>
    <xf numFmtId="0" fontId="37" fillId="0" borderId="0" xfId="0" applyFont="1" applyAlignment="1">
      <alignment vertical="center" wrapText="1"/>
    </xf>
    <xf numFmtId="178" fontId="1" fillId="0" borderId="11" xfId="0" applyNumberFormat="1" applyFont="1" applyBorder="1" applyAlignment="1" applyProtection="1">
      <alignment horizontal="center" vertical="center" wrapText="1"/>
      <protection locked="0"/>
    </xf>
    <xf numFmtId="178" fontId="1" fillId="0" borderId="16" xfId="0" applyNumberFormat="1" applyFont="1" applyBorder="1" applyAlignment="1" applyProtection="1">
      <alignment horizontal="center" vertical="center" wrapText="1"/>
      <protection locked="0"/>
    </xf>
    <xf numFmtId="178" fontId="1" fillId="0" borderId="20" xfId="0" applyNumberFormat="1" applyFont="1" applyBorder="1" applyAlignment="1" applyProtection="1">
      <alignment horizontal="center" vertical="center" wrapText="1"/>
      <protection locked="0"/>
    </xf>
    <xf numFmtId="0" fontId="9" fillId="2" borderId="8" xfId="0" applyFont="1" applyFill="1" applyBorder="1" applyAlignment="1">
      <alignment horizontal="center" vertical="center" wrapText="1"/>
    </xf>
    <xf numFmtId="0" fontId="11" fillId="2" borderId="9" xfId="0" applyFont="1" applyFill="1" applyBorder="1" applyAlignment="1">
      <alignment vertical="center"/>
    </xf>
    <xf numFmtId="0" fontId="10" fillId="2" borderId="9"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 fillId="0" borderId="70" xfId="0" applyFont="1" applyBorder="1" applyAlignment="1">
      <alignment vertical="center" wrapText="1"/>
    </xf>
    <xf numFmtId="0" fontId="12" fillId="0" borderId="70"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73" xfId="0" applyFont="1" applyBorder="1" applyAlignment="1">
      <alignment horizontal="center" vertical="center" wrapText="1"/>
    </xf>
    <xf numFmtId="0" fontId="14" fillId="0" borderId="74" xfId="0" applyFont="1" applyBorder="1" applyAlignment="1">
      <alignment vertical="center" wrapText="1"/>
    </xf>
    <xf numFmtId="0" fontId="14" fillId="0" borderId="53" xfId="0" applyFont="1" applyBorder="1" applyAlignment="1">
      <alignment vertical="center" wrapText="1"/>
    </xf>
    <xf numFmtId="0" fontId="11" fillId="0" borderId="53" xfId="0" applyFont="1" applyBorder="1" applyAlignment="1">
      <alignment vertical="top" wrapText="1"/>
    </xf>
    <xf numFmtId="0" fontId="1" fillId="0" borderId="53" xfId="0" applyFont="1" applyBorder="1" applyAlignment="1">
      <alignment vertical="center" wrapText="1"/>
    </xf>
    <xf numFmtId="0" fontId="11" fillId="0" borderId="75" xfId="0" applyFont="1" applyBorder="1" applyAlignment="1">
      <alignment horizontal="center" vertical="center" wrapText="1"/>
    </xf>
    <xf numFmtId="0" fontId="11" fillId="0" borderId="53" xfId="0" applyFont="1" applyBorder="1" applyAlignment="1">
      <alignment vertical="center" wrapText="1"/>
    </xf>
    <xf numFmtId="0" fontId="11" fillId="0" borderId="76" xfId="0" applyFont="1" applyBorder="1" applyAlignment="1">
      <alignment vertical="top" wrapText="1"/>
    </xf>
    <xf numFmtId="0" fontId="11" fillId="0" borderId="77" xfId="0" applyFont="1" applyBorder="1" applyAlignment="1">
      <alignment vertical="top" wrapText="1"/>
    </xf>
    <xf numFmtId="0" fontId="14" fillId="0" borderId="77" xfId="0" applyFont="1" applyBorder="1" applyAlignment="1">
      <alignment vertical="center" wrapText="1"/>
    </xf>
    <xf numFmtId="0" fontId="11" fillId="0" borderId="77" xfId="0" applyFont="1" applyBorder="1" applyAlignment="1">
      <alignment vertical="center" wrapText="1"/>
    </xf>
    <xf numFmtId="0" fontId="1" fillId="0" borderId="77" xfId="0" applyFont="1" applyBorder="1" applyAlignment="1">
      <alignment vertical="center" wrapText="1"/>
    </xf>
    <xf numFmtId="0" fontId="11" fillId="0" borderId="78"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15"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77"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46" xfId="0" applyFont="1" applyBorder="1" applyAlignment="1" applyProtection="1">
      <alignment horizontal="center" vertical="center" wrapText="1"/>
      <protection locked="0"/>
    </xf>
    <xf numFmtId="0" fontId="1" fillId="0" borderId="51" xfId="0" applyFont="1" applyBorder="1" applyAlignment="1" applyProtection="1">
      <alignment horizontal="center" vertical="center" wrapText="1"/>
      <protection locked="0"/>
    </xf>
    <xf numFmtId="0" fontId="1" fillId="0" borderId="43" xfId="0" applyFont="1" applyBorder="1" applyAlignment="1" applyProtection="1">
      <alignment horizontal="center" vertical="center" wrapText="1"/>
      <protection locked="0"/>
    </xf>
    <xf numFmtId="0" fontId="1" fillId="0" borderId="45" xfId="0" applyNumberFormat="1" applyFont="1" applyBorder="1" applyAlignment="1" applyProtection="1">
      <alignment horizontal="center" vertical="center" wrapText="1"/>
      <protection locked="0"/>
    </xf>
    <xf numFmtId="0" fontId="1" fillId="0" borderId="46" xfId="0" applyNumberFormat="1" applyFont="1" applyBorder="1" applyAlignment="1" applyProtection="1">
      <alignment horizontal="center" vertical="center" wrapText="1"/>
      <protection locked="0"/>
    </xf>
    <xf numFmtId="0" fontId="1" fillId="0" borderId="44" xfId="0" applyNumberFormat="1" applyFont="1" applyBorder="1" applyAlignment="1" applyProtection="1">
      <alignment horizontal="center" vertical="center" wrapText="1"/>
      <protection locked="0"/>
    </xf>
    <xf numFmtId="0" fontId="1" fillId="0" borderId="42" xfId="0" applyNumberFormat="1" applyFont="1" applyBorder="1" applyAlignment="1" applyProtection="1">
      <alignment horizontal="center" vertical="center" wrapText="1"/>
      <protection locked="0"/>
    </xf>
    <xf numFmtId="0" fontId="1" fillId="0" borderId="16" xfId="0" applyNumberFormat="1" applyFont="1" applyBorder="1" applyAlignment="1" applyProtection="1">
      <alignment horizontal="center" vertical="center" wrapText="1"/>
      <protection locked="0"/>
    </xf>
    <xf numFmtId="0" fontId="1" fillId="0" borderId="17" xfId="0" applyNumberFormat="1" applyFont="1" applyBorder="1" applyAlignment="1" applyProtection="1">
      <alignment horizontal="center" vertical="center" wrapText="1"/>
      <protection locked="0"/>
    </xf>
    <xf numFmtId="0" fontId="0" fillId="0" borderId="0" xfId="0" applyFont="1" applyAlignment="1">
      <alignment vertical="center"/>
    </xf>
    <xf numFmtId="0" fontId="23" fillId="0" borderId="0" xfId="0" applyFont="1" applyAlignment="1">
      <alignment vertical="top" wrapText="1"/>
    </xf>
    <xf numFmtId="0" fontId="68" fillId="0" borderId="0" xfId="0" applyFont="1" applyAlignment="1">
      <alignment vertical="center"/>
    </xf>
    <xf numFmtId="0" fontId="0" fillId="0" borderId="0" xfId="0" applyFont="1" applyAlignment="1">
      <alignment vertical="center"/>
    </xf>
    <xf numFmtId="0" fontId="23" fillId="0" borderId="0" xfId="0" applyFont="1" applyAlignment="1">
      <alignment vertical="center" wrapText="1"/>
    </xf>
    <xf numFmtId="0" fontId="11" fillId="0" borderId="53" xfId="0" applyFont="1" applyBorder="1" applyAlignment="1">
      <alignment horizontal="left" vertical="center" wrapText="1"/>
    </xf>
    <xf numFmtId="0" fontId="71" fillId="5" borderId="80" xfId="0" applyFont="1" applyFill="1" applyBorder="1" applyAlignment="1">
      <alignment vertical="top" wrapText="1"/>
    </xf>
    <xf numFmtId="0" fontId="11" fillId="5" borderId="81" xfId="0" applyFont="1" applyFill="1" applyBorder="1" applyAlignment="1">
      <alignment horizontal="left" vertical="center"/>
    </xf>
    <xf numFmtId="0" fontId="71" fillId="5" borderId="81" xfId="0" applyFont="1" applyFill="1" applyBorder="1" applyAlignment="1">
      <alignment vertical="top" wrapText="1"/>
    </xf>
    <xf numFmtId="14" fontId="71" fillId="5" borderId="81" xfId="0" applyNumberFormat="1" applyFont="1" applyFill="1" applyBorder="1" applyAlignment="1">
      <alignment vertical="top" wrapText="1"/>
    </xf>
    <xf numFmtId="177" fontId="71" fillId="5" borderId="81" xfId="0" applyNumberFormat="1" applyFont="1" applyFill="1" applyBorder="1" applyAlignment="1">
      <alignment vertical="center" wrapText="1"/>
    </xf>
    <xf numFmtId="14" fontId="71" fillId="5" borderId="81" xfId="0" applyNumberFormat="1" applyFont="1" applyFill="1" applyBorder="1" applyAlignment="1">
      <alignment vertical="center" wrapText="1"/>
    </xf>
    <xf numFmtId="0" fontId="71" fillId="5" borderId="81" xfId="0" applyFont="1" applyFill="1" applyBorder="1" applyAlignment="1">
      <alignment vertical="center" wrapText="1"/>
    </xf>
    <xf numFmtId="0" fontId="71" fillId="5" borderId="82" xfId="0" applyFont="1" applyFill="1" applyBorder="1" applyAlignment="1">
      <alignment vertical="center" wrapText="1"/>
    </xf>
    <xf numFmtId="0" fontId="46" fillId="0" borderId="0" xfId="0" applyFont="1" applyAlignment="1">
      <alignment vertical="center" wrapText="1"/>
    </xf>
    <xf numFmtId="0" fontId="18" fillId="0" borderId="53" xfId="0" applyFont="1" applyFill="1" applyBorder="1" applyAlignment="1">
      <alignment horizontal="center" vertical="center" wrapText="1"/>
    </xf>
    <xf numFmtId="0" fontId="74" fillId="0" borderId="0" xfId="0" applyFont="1" applyAlignment="1">
      <alignment vertical="center"/>
    </xf>
    <xf numFmtId="0" fontId="44" fillId="0" borderId="0" xfId="0" applyFont="1" applyAlignment="1">
      <alignment vertical="center" wrapText="1"/>
    </xf>
    <xf numFmtId="0" fontId="21" fillId="0" borderId="93" xfId="0" applyFont="1" applyBorder="1" applyAlignment="1">
      <alignment horizontal="center" vertical="center" wrapText="1"/>
    </xf>
    <xf numFmtId="0" fontId="21" fillId="0" borderId="94" xfId="0" applyFont="1" applyBorder="1" applyAlignment="1">
      <alignment horizontal="center" vertical="center" wrapText="1"/>
    </xf>
    <xf numFmtId="0" fontId="21" fillId="0" borderId="92" xfId="0" applyFont="1" applyBorder="1" applyAlignment="1">
      <alignment horizontal="center" vertical="center" wrapText="1"/>
    </xf>
    <xf numFmtId="0" fontId="21" fillId="0" borderId="95" xfId="0" applyFont="1" applyBorder="1" applyAlignment="1">
      <alignment horizontal="center" vertical="center" wrapText="1"/>
    </xf>
    <xf numFmtId="0" fontId="21" fillId="0" borderId="96" xfId="0" applyFont="1" applyBorder="1" applyAlignment="1">
      <alignment horizontal="center" vertical="center" wrapText="1"/>
    </xf>
    <xf numFmtId="0" fontId="21" fillId="0" borderId="97" xfId="0" applyFont="1" applyBorder="1" applyAlignment="1">
      <alignment horizontal="center" vertical="center" wrapText="1"/>
    </xf>
    <xf numFmtId="0" fontId="18" fillId="0" borderId="53" xfId="0" applyFont="1" applyBorder="1" applyAlignment="1">
      <alignment horizontal="center" vertical="center" wrapText="1"/>
    </xf>
    <xf numFmtId="0" fontId="22" fillId="0" borderId="53"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88" xfId="0" applyFont="1" applyBorder="1" applyAlignment="1">
      <alignment horizontal="center" vertical="center" wrapText="1"/>
    </xf>
    <xf numFmtId="0" fontId="19" fillId="0" borderId="53" xfId="0" applyFont="1" applyBorder="1" applyAlignment="1">
      <alignment horizontal="left" vertical="center" wrapText="1"/>
    </xf>
    <xf numFmtId="0" fontId="19" fillId="0" borderId="53"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7" xfId="0" applyFont="1" applyBorder="1" applyAlignment="1">
      <alignment horizontal="center" vertical="center" wrapText="1"/>
    </xf>
    <xf numFmtId="0" fontId="1" fillId="0" borderId="109" xfId="0" applyFont="1" applyBorder="1" applyAlignment="1">
      <alignment horizontal="center" vertical="center" wrapText="1"/>
    </xf>
    <xf numFmtId="49" fontId="19" fillId="0" borderId="53" xfId="0" applyNumberFormat="1" applyFont="1" applyFill="1" applyBorder="1" applyAlignment="1">
      <alignment horizontal="center" vertical="center" wrapText="1"/>
    </xf>
    <xf numFmtId="0" fontId="1" fillId="0" borderId="110" xfId="0" applyFont="1" applyBorder="1" applyAlignment="1">
      <alignment horizontal="center" vertical="center" wrapText="1"/>
    </xf>
    <xf numFmtId="0" fontId="1" fillId="0" borderId="89"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114"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115" xfId="0" applyFont="1" applyBorder="1" applyAlignment="1">
      <alignment horizontal="center" vertical="center" wrapText="1"/>
    </xf>
    <xf numFmtId="49" fontId="24" fillId="0" borderId="53" xfId="0" applyNumberFormat="1" applyFont="1" applyFill="1" applyBorder="1" applyAlignment="1">
      <alignment horizontal="center" vertical="center" wrapText="1"/>
    </xf>
    <xf numFmtId="0" fontId="24" fillId="0" borderId="53" xfId="0" applyFont="1" applyFill="1" applyBorder="1" applyAlignment="1">
      <alignment horizontal="center" vertical="center" wrapText="1"/>
    </xf>
    <xf numFmtId="0" fontId="24" fillId="0" borderId="0" xfId="0" applyFont="1" applyFill="1" applyAlignment="1">
      <alignment horizontal="center" vertical="center" wrapText="1"/>
    </xf>
    <xf numFmtId="0" fontId="75" fillId="0" borderId="0" xfId="0" applyFont="1" applyAlignment="1">
      <alignment vertical="center" wrapText="1"/>
    </xf>
    <xf numFmtId="14" fontId="11" fillId="0" borderId="53" xfId="0" applyNumberFormat="1" applyFont="1" applyBorder="1" applyAlignment="1">
      <alignment horizontal="center" vertical="center" wrapText="1"/>
    </xf>
    <xf numFmtId="0" fontId="26" fillId="0" borderId="53" xfId="0" applyFont="1" applyFill="1" applyBorder="1" applyAlignment="1">
      <alignment horizontal="left" vertical="center" wrapText="1"/>
    </xf>
    <xf numFmtId="0" fontId="0" fillId="0" borderId="0" xfId="0" applyAlignment="1">
      <alignment vertical="center"/>
    </xf>
    <xf numFmtId="0" fontId="35" fillId="0" borderId="96" xfId="0" applyFont="1" applyBorder="1" applyAlignment="1">
      <alignment vertical="center"/>
    </xf>
    <xf numFmtId="0" fontId="35" fillId="0" borderId="97" xfId="0" applyFont="1" applyBorder="1" applyAlignment="1">
      <alignment vertical="center"/>
    </xf>
    <xf numFmtId="0" fontId="36" fillId="0" borderId="107" xfId="0" applyFont="1" applyBorder="1" applyAlignment="1">
      <alignment vertical="center"/>
    </xf>
    <xf numFmtId="0" fontId="36" fillId="0" borderId="104" xfId="0" applyFont="1" applyBorder="1" applyAlignment="1">
      <alignment vertical="center"/>
    </xf>
    <xf numFmtId="0" fontId="80" fillId="0" borderId="109" xfId="0" applyFont="1" applyBorder="1" applyAlignment="1">
      <alignment vertical="center"/>
    </xf>
    <xf numFmtId="0" fontId="80" fillId="0" borderId="109" xfId="0" applyFont="1" applyFill="1" applyBorder="1" applyAlignment="1">
      <alignment vertical="center"/>
    </xf>
    <xf numFmtId="0" fontId="80" fillId="0" borderId="110" xfId="0" applyFont="1" applyFill="1" applyBorder="1" applyAlignment="1">
      <alignment vertical="center"/>
    </xf>
    <xf numFmtId="0" fontId="40" fillId="0" borderId="53" xfId="0" applyFont="1" applyBorder="1" applyAlignment="1">
      <alignment vertical="center"/>
    </xf>
    <xf numFmtId="0" fontId="36" fillId="0" borderId="100" xfId="0" applyFont="1" applyBorder="1" applyAlignment="1">
      <alignment vertical="center"/>
    </xf>
    <xf numFmtId="0" fontId="36" fillId="0" borderId="102" xfId="0" applyFont="1" applyBorder="1" applyAlignment="1">
      <alignment vertical="center"/>
    </xf>
    <xf numFmtId="0" fontId="36" fillId="0" borderId="106" xfId="0" applyFont="1" applyBorder="1" applyAlignment="1">
      <alignment vertical="center"/>
    </xf>
    <xf numFmtId="0" fontId="36" fillId="0" borderId="106" xfId="0" applyFont="1" applyFill="1" applyBorder="1" applyAlignment="1">
      <alignment vertical="center"/>
    </xf>
    <xf numFmtId="0" fontId="36" fillId="0" borderId="105" xfId="0" applyFont="1" applyFill="1" applyBorder="1" applyAlignment="1">
      <alignment vertical="center"/>
    </xf>
    <xf numFmtId="0" fontId="36" fillId="0" borderId="109" xfId="0" applyFont="1" applyBorder="1" applyAlignment="1">
      <alignment vertical="center"/>
    </xf>
    <xf numFmtId="0" fontId="36" fillId="0" borderId="109" xfId="0" applyFont="1" applyFill="1" applyBorder="1" applyAlignment="1">
      <alignment vertical="center"/>
    </xf>
    <xf numFmtId="0" fontId="36" fillId="0" borderId="110" xfId="0" applyFont="1" applyFill="1" applyBorder="1" applyAlignment="1">
      <alignment vertical="center"/>
    </xf>
    <xf numFmtId="0" fontId="36" fillId="0" borderId="89" xfId="0" applyFont="1" applyBorder="1" applyAlignment="1">
      <alignment vertical="center"/>
    </xf>
    <xf numFmtId="0" fontId="36" fillId="0" borderId="93" xfId="0" applyFont="1" applyBorder="1" applyAlignment="1">
      <alignment vertical="center"/>
    </xf>
    <xf numFmtId="0" fontId="36" fillId="0" borderId="94" xfId="0" applyFont="1" applyBorder="1" applyAlignment="1">
      <alignment vertical="center"/>
    </xf>
    <xf numFmtId="0" fontId="36" fillId="0" borderId="94" xfId="0" applyFont="1" applyFill="1" applyBorder="1" applyAlignment="1">
      <alignment vertical="center"/>
    </xf>
    <xf numFmtId="0" fontId="36" fillId="0" borderId="92" xfId="0" applyFont="1" applyFill="1" applyBorder="1" applyAlignment="1">
      <alignment vertical="center"/>
    </xf>
    <xf numFmtId="0" fontId="36" fillId="0" borderId="53" xfId="0" applyFont="1" applyBorder="1" applyAlignment="1">
      <alignment vertical="center"/>
    </xf>
    <xf numFmtId="0" fontId="36" fillId="0" borderId="53" xfId="0" applyFont="1" applyFill="1" applyBorder="1" applyAlignment="1">
      <alignment vertical="center"/>
    </xf>
    <xf numFmtId="14" fontId="37" fillId="0" borderId="0" xfId="0" applyNumberFormat="1" applyFont="1" applyAlignment="1">
      <alignment horizontal="left" vertical="center"/>
    </xf>
    <xf numFmtId="179" fontId="81" fillId="0" borderId="0" xfId="0" applyNumberFormat="1" applyFont="1" applyAlignment="1">
      <alignment horizontal="center" vertical="center" wrapText="1"/>
    </xf>
    <xf numFmtId="179" fontId="81" fillId="0" borderId="0" xfId="0" applyNumberFormat="1" applyFont="1" applyFill="1" applyAlignment="1">
      <alignment horizontal="center" vertical="center" wrapText="1"/>
    </xf>
    <xf numFmtId="0" fontId="81" fillId="0" borderId="0" xfId="0" applyFont="1" applyAlignment="1">
      <alignment vertical="center" wrapText="1"/>
    </xf>
    <xf numFmtId="179" fontId="82" fillId="0" borderId="0" xfId="0" applyNumberFormat="1" applyFont="1" applyAlignment="1">
      <alignment horizontal="center" vertical="center" wrapText="1"/>
    </xf>
    <xf numFmtId="179" fontId="82" fillId="0" borderId="0" xfId="0" applyNumberFormat="1" applyFont="1" applyFill="1" applyAlignment="1">
      <alignment horizontal="center" vertical="center" wrapText="1"/>
    </xf>
    <xf numFmtId="0" fontId="82" fillId="0" borderId="0" xfId="0" applyFont="1" applyAlignment="1">
      <alignment vertical="center" wrapText="1"/>
    </xf>
    <xf numFmtId="0" fontId="1" fillId="0" borderId="117" xfId="0" applyFont="1" applyBorder="1" applyAlignment="1">
      <alignment horizontal="center" vertical="center" wrapText="1"/>
    </xf>
    <xf numFmtId="0" fontId="12" fillId="0" borderId="118" xfId="0" applyFont="1" applyBorder="1" applyAlignment="1">
      <alignment horizontal="center" vertical="center" wrapText="1"/>
    </xf>
    <xf numFmtId="0" fontId="21" fillId="0" borderId="121"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122" xfId="0" applyFont="1" applyBorder="1" applyAlignment="1">
      <alignment horizontal="center" vertical="center" wrapText="1"/>
    </xf>
    <xf numFmtId="0" fontId="1" fillId="0" borderId="123" xfId="0" applyFont="1" applyBorder="1" applyAlignment="1">
      <alignment horizontal="center" vertical="center" wrapText="1"/>
    </xf>
    <xf numFmtId="178" fontId="1" fillId="0" borderId="72" xfId="0" applyNumberFormat="1" applyFont="1" applyBorder="1" applyAlignment="1" applyProtection="1">
      <alignment horizontal="center" vertical="center" wrapText="1"/>
      <protection locked="0"/>
    </xf>
    <xf numFmtId="0" fontId="1" fillId="0" borderId="72" xfId="0" applyFont="1" applyBorder="1" applyAlignment="1" applyProtection="1">
      <alignment horizontal="center" vertical="center" wrapText="1"/>
      <protection locked="0"/>
    </xf>
    <xf numFmtId="0" fontId="1" fillId="0" borderId="126" xfId="0" applyFont="1" applyBorder="1" applyAlignment="1">
      <alignment horizontal="center" vertical="center" wrapText="1"/>
    </xf>
    <xf numFmtId="0" fontId="1" fillId="0" borderId="127" xfId="0" applyFont="1" applyBorder="1" applyAlignment="1">
      <alignment horizontal="center" vertical="center" wrapText="1"/>
    </xf>
    <xf numFmtId="0" fontId="1" fillId="0" borderId="128"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73" xfId="0" applyFont="1" applyBorder="1" applyAlignment="1">
      <alignment horizontal="center" vertical="center" wrapText="1"/>
    </xf>
    <xf numFmtId="0" fontId="1" fillId="0" borderId="129" xfId="0" applyFont="1" applyBorder="1" applyAlignment="1">
      <alignment horizontal="center" vertical="center" wrapText="1"/>
    </xf>
    <xf numFmtId="0" fontId="1" fillId="0" borderId="130" xfId="0" applyFont="1" applyBorder="1" applyAlignment="1">
      <alignment horizontal="center" vertical="center" wrapText="1"/>
    </xf>
    <xf numFmtId="0" fontId="1" fillId="0" borderId="131" xfId="0" applyFont="1" applyBorder="1" applyAlignment="1">
      <alignment horizontal="center" vertical="center" wrapText="1"/>
    </xf>
    <xf numFmtId="178" fontId="1" fillId="0" borderId="132" xfId="0" applyNumberFormat="1" applyFont="1" applyBorder="1" applyAlignment="1" applyProtection="1">
      <alignment horizontal="center" vertical="center" wrapText="1"/>
      <protection locked="0"/>
    </xf>
    <xf numFmtId="178" fontId="1" fillId="0" borderId="78" xfId="0" applyNumberFormat="1" applyFont="1" applyBorder="1" applyAlignment="1" applyProtection="1">
      <alignment horizontal="center" vertical="center" wrapText="1"/>
      <protection locked="0"/>
    </xf>
    <xf numFmtId="0" fontId="1" fillId="0" borderId="78" xfId="0" applyFont="1" applyBorder="1" applyAlignment="1" applyProtection="1">
      <alignment horizontal="center" vertical="center" wrapText="1"/>
      <protection locked="0"/>
    </xf>
    <xf numFmtId="0" fontId="1" fillId="0" borderId="134" xfId="0" applyFont="1" applyBorder="1" applyAlignment="1">
      <alignment horizontal="center" vertical="center" wrapText="1"/>
    </xf>
    <xf numFmtId="0" fontId="1" fillId="0" borderId="135" xfId="0" applyFont="1" applyBorder="1" applyAlignment="1">
      <alignment horizontal="center" vertical="center" wrapText="1"/>
    </xf>
    <xf numFmtId="0" fontId="1" fillId="0" borderId="136" xfId="0" applyFont="1" applyBorder="1" applyAlignment="1">
      <alignment horizontal="center" vertical="center" wrapText="1"/>
    </xf>
    <xf numFmtId="0" fontId="1" fillId="0" borderId="137" xfId="0" applyFont="1" applyBorder="1" applyAlignment="1">
      <alignment horizontal="center" vertical="center" wrapText="1"/>
    </xf>
    <xf numFmtId="0" fontId="1" fillId="0" borderId="138" xfId="0" applyFont="1" applyBorder="1" applyAlignment="1">
      <alignment horizontal="center" vertical="center" wrapText="1"/>
    </xf>
    <xf numFmtId="0" fontId="1" fillId="0" borderId="139" xfId="0" applyFont="1" applyBorder="1" applyAlignment="1">
      <alignment horizontal="center" vertical="center" wrapText="1"/>
    </xf>
    <xf numFmtId="0" fontId="1" fillId="0" borderId="92" xfId="0" applyFont="1" applyBorder="1" applyAlignment="1">
      <alignment horizontal="center" vertical="center" wrapText="1"/>
    </xf>
    <xf numFmtId="0" fontId="27" fillId="0" borderId="53" xfId="0" applyFont="1" applyFill="1" applyBorder="1" applyAlignment="1">
      <alignment vertical="center" wrapText="1"/>
    </xf>
    <xf numFmtId="0" fontId="0" fillId="0" borderId="0" xfId="0" applyFont="1" applyAlignment="1">
      <alignment vertical="center"/>
    </xf>
    <xf numFmtId="14" fontId="37" fillId="0" borderId="0" xfId="0" applyNumberFormat="1" applyFont="1" applyAlignment="1">
      <alignment horizontal="left" vertical="center"/>
    </xf>
    <xf numFmtId="0" fontId="37" fillId="0" borderId="0" xfId="0" applyFont="1" applyAlignment="1">
      <alignment vertical="center"/>
    </xf>
    <xf numFmtId="0" fontId="36" fillId="0" borderId="42" xfId="0" applyFont="1" applyFill="1" applyBorder="1" applyAlignment="1">
      <alignment vertical="center"/>
    </xf>
    <xf numFmtId="0" fontId="36" fillId="0" borderId="16" xfId="0" applyFont="1" applyFill="1" applyBorder="1" applyAlignment="1">
      <alignment vertical="center"/>
    </xf>
    <xf numFmtId="0" fontId="36" fillId="0" borderId="17" xfId="0" applyFont="1" applyFill="1" applyBorder="1" applyAlignment="1">
      <alignment vertical="center"/>
    </xf>
    <xf numFmtId="0" fontId="36" fillId="6" borderId="42" xfId="0" applyFont="1" applyFill="1" applyBorder="1" applyAlignment="1">
      <alignment vertical="center"/>
    </xf>
    <xf numFmtId="0" fontId="36" fillId="6" borderId="16" xfId="0" applyFont="1" applyFill="1" applyBorder="1" applyAlignment="1">
      <alignment vertical="center"/>
    </xf>
    <xf numFmtId="0" fontId="36" fillId="6" borderId="17" xfId="0" applyFont="1" applyFill="1" applyBorder="1" applyAlignment="1">
      <alignment vertical="center"/>
    </xf>
    <xf numFmtId="0" fontId="36" fillId="7" borderId="42" xfId="0" applyFont="1" applyFill="1" applyBorder="1" applyAlignment="1">
      <alignment vertical="center"/>
    </xf>
    <xf numFmtId="0" fontId="36" fillId="7" borderId="16" xfId="0" applyFont="1" applyFill="1" applyBorder="1" applyAlignment="1">
      <alignment vertical="center"/>
    </xf>
    <xf numFmtId="0" fontId="36" fillId="7" borderId="17" xfId="0" applyFont="1" applyFill="1" applyBorder="1" applyAlignment="1">
      <alignment vertical="center"/>
    </xf>
    <xf numFmtId="0" fontId="36" fillId="8" borderId="42" xfId="0" applyFont="1" applyFill="1" applyBorder="1" applyAlignment="1">
      <alignment vertical="center"/>
    </xf>
    <xf numFmtId="0" fontId="36" fillId="8" borderId="16" xfId="0" applyFont="1" applyFill="1" applyBorder="1" applyAlignment="1">
      <alignment vertical="center"/>
    </xf>
    <xf numFmtId="0" fontId="36" fillId="8" borderId="17" xfId="0" applyFont="1" applyFill="1" applyBorder="1" applyAlignment="1">
      <alignment vertical="center"/>
    </xf>
    <xf numFmtId="0" fontId="36" fillId="5" borderId="42" xfId="0" applyFont="1" applyFill="1" applyBorder="1" applyAlignment="1">
      <alignment vertical="center"/>
    </xf>
    <xf numFmtId="0" fontId="36" fillId="5" borderId="16" xfId="0" applyFont="1" applyFill="1" applyBorder="1" applyAlignment="1">
      <alignment vertical="center"/>
    </xf>
    <xf numFmtId="0" fontId="36" fillId="5" borderId="17" xfId="0" applyFont="1" applyFill="1" applyBorder="1" applyAlignment="1">
      <alignment vertical="center"/>
    </xf>
    <xf numFmtId="0" fontId="36" fillId="7" borderId="16" xfId="0" applyFont="1" applyFill="1" applyBorder="1" applyAlignment="1">
      <alignment vertical="center" wrapText="1"/>
    </xf>
    <xf numFmtId="0" fontId="36" fillId="0" borderId="16" xfId="0" applyFont="1" applyFill="1" applyBorder="1" applyAlignment="1">
      <alignment vertical="center" wrapText="1"/>
    </xf>
    <xf numFmtId="0" fontId="83" fillId="0" borderId="0" xfId="0" applyFont="1" applyFill="1" applyAlignment="1">
      <alignment vertical="center"/>
    </xf>
    <xf numFmtId="0" fontId="83" fillId="0" borderId="0" xfId="0" applyFont="1" applyAlignment="1">
      <alignment vertical="center"/>
    </xf>
    <xf numFmtId="0" fontId="36" fillId="0" borderId="107" xfId="0" applyFont="1" applyFill="1" applyBorder="1" applyAlignment="1">
      <alignment vertical="center"/>
    </xf>
    <xf numFmtId="0" fontId="36" fillId="5" borderId="107" xfId="0" applyFont="1" applyFill="1" applyBorder="1" applyAlignment="1">
      <alignment vertical="center"/>
    </xf>
    <xf numFmtId="0" fontId="36" fillId="5" borderId="109" xfId="0" applyFont="1" applyFill="1" applyBorder="1" applyAlignment="1">
      <alignment vertical="center"/>
    </xf>
    <xf numFmtId="0" fontId="36" fillId="5" borderId="110" xfId="0" applyFont="1" applyFill="1" applyBorder="1" applyAlignment="1">
      <alignment vertical="center"/>
    </xf>
    <xf numFmtId="0" fontId="36" fillId="0" borderId="18" xfId="0" applyFont="1" applyFill="1" applyBorder="1" applyAlignment="1">
      <alignment vertical="center"/>
    </xf>
    <xf numFmtId="0" fontId="36" fillId="0" borderId="121" xfId="0" applyFont="1" applyFill="1" applyBorder="1" applyAlignment="1">
      <alignment vertical="center"/>
    </xf>
    <xf numFmtId="0" fontId="36" fillId="5" borderId="18" xfId="0" applyFont="1" applyFill="1" applyBorder="1" applyAlignment="1">
      <alignment vertical="center"/>
    </xf>
    <xf numFmtId="178" fontId="36" fillId="0" borderId="16" xfId="0" applyNumberFormat="1" applyFont="1" applyBorder="1" applyAlignment="1">
      <alignment horizontal="left" vertical="center"/>
    </xf>
    <xf numFmtId="178" fontId="36" fillId="0" borderId="46" xfId="0" applyNumberFormat="1" applyFont="1" applyBorder="1" applyAlignment="1">
      <alignment horizontal="left" vertical="center"/>
    </xf>
    <xf numFmtId="178" fontId="36" fillId="0" borderId="20" xfId="0" applyNumberFormat="1" applyFont="1" applyBorder="1" applyAlignment="1">
      <alignment horizontal="left" vertical="center"/>
    </xf>
    <xf numFmtId="178" fontId="36" fillId="0" borderId="109" xfId="0" applyNumberFormat="1" applyFont="1" applyBorder="1" applyAlignment="1" applyProtection="1">
      <alignment horizontal="left" vertical="center"/>
      <protection locked="0"/>
    </xf>
    <xf numFmtId="178" fontId="36" fillId="0" borderId="106" xfId="0" applyNumberFormat="1" applyFont="1" applyBorder="1" applyAlignment="1" applyProtection="1">
      <alignment horizontal="left" vertical="center"/>
      <protection locked="0"/>
    </xf>
    <xf numFmtId="178" fontId="36" fillId="0" borderId="115" xfId="0" applyNumberFormat="1" applyFont="1" applyBorder="1" applyAlignment="1" applyProtection="1">
      <alignment horizontal="left" vertical="center"/>
      <protection locked="0"/>
    </xf>
    <xf numFmtId="178" fontId="36" fillId="0" borderId="53" xfId="0" applyNumberFormat="1" applyFont="1" applyBorder="1" applyAlignment="1" applyProtection="1">
      <alignment horizontal="left" vertical="center"/>
      <protection locked="0"/>
    </xf>
    <xf numFmtId="0" fontId="0" fillId="0" borderId="0" xfId="0" applyFont="1" applyAlignment="1">
      <alignment vertical="center"/>
    </xf>
    <xf numFmtId="178" fontId="1" fillId="0" borderId="46" xfId="0" applyNumberFormat="1" applyFont="1" applyBorder="1" applyAlignment="1" applyProtection="1">
      <alignment horizontal="center" vertical="center" wrapText="1"/>
      <protection locked="0"/>
    </xf>
    <xf numFmtId="178" fontId="1" fillId="0" borderId="140" xfId="0" applyNumberFormat="1" applyFont="1" applyBorder="1" applyAlignment="1" applyProtection="1">
      <alignment horizontal="center" vertical="center" wrapText="1"/>
      <protection locked="0"/>
    </xf>
    <xf numFmtId="178" fontId="1" fillId="0" borderId="141" xfId="0" applyNumberFormat="1" applyFont="1" applyBorder="1" applyAlignment="1" applyProtection="1">
      <alignment horizontal="center" vertical="center" wrapText="1"/>
      <protection locked="0"/>
    </xf>
    <xf numFmtId="0" fontId="12" fillId="0" borderId="23" xfId="0" applyFont="1" applyBorder="1" applyAlignment="1">
      <alignment horizontal="center" vertical="center" wrapText="1"/>
    </xf>
    <xf numFmtId="0" fontId="13" fillId="0" borderId="24" xfId="0" applyFont="1" applyBorder="1" applyAlignment="1">
      <alignment vertical="center"/>
    </xf>
    <xf numFmtId="0" fontId="13" fillId="0" borderId="119" xfId="0" applyFont="1" applyBorder="1" applyAlignment="1">
      <alignment vertical="center"/>
    </xf>
    <xf numFmtId="0" fontId="13" fillId="0" borderId="120" xfId="0" applyFont="1" applyBorder="1" applyAlignment="1">
      <alignment vertical="center"/>
    </xf>
    <xf numFmtId="0" fontId="12" fillId="0" borderId="26" xfId="0" applyFont="1" applyBorder="1" applyAlignment="1">
      <alignment horizontal="center" vertical="center" wrapText="1"/>
    </xf>
    <xf numFmtId="0" fontId="13" fillId="0" borderId="26" xfId="0" applyFont="1" applyBorder="1" applyAlignment="1">
      <alignment vertical="center"/>
    </xf>
    <xf numFmtId="0" fontId="1" fillId="0" borderId="124" xfId="0" applyFont="1" applyBorder="1" applyAlignment="1">
      <alignment horizontal="center" vertical="center" wrapText="1"/>
    </xf>
    <xf numFmtId="0" fontId="13" fillId="0" borderId="125" xfId="0" applyFont="1" applyBorder="1" applyAlignment="1">
      <alignment vertical="center"/>
    </xf>
    <xf numFmtId="0" fontId="1" fillId="0" borderId="43" xfId="0" applyFont="1" applyBorder="1" applyAlignment="1">
      <alignment horizontal="center" vertical="center" wrapText="1"/>
    </xf>
    <xf numFmtId="0" fontId="13" fillId="0" borderId="18" xfId="0" applyFont="1" applyBorder="1" applyAlignment="1">
      <alignment vertical="center"/>
    </xf>
    <xf numFmtId="0" fontId="1" fillId="0" borderId="132" xfId="0" applyFont="1" applyBorder="1" applyAlignment="1">
      <alignment horizontal="center" vertical="center" wrapText="1"/>
    </xf>
    <xf numFmtId="0" fontId="13" fillId="0" borderId="133" xfId="0" applyFont="1" applyBorder="1" applyAlignment="1">
      <alignment vertical="center"/>
    </xf>
    <xf numFmtId="178" fontId="11" fillId="0" borderId="68" xfId="0" applyNumberFormat="1" applyFont="1" applyBorder="1" applyAlignment="1" applyProtection="1">
      <alignment horizontal="center" vertical="center" wrapText="1"/>
      <protection locked="0"/>
    </xf>
    <xf numFmtId="0" fontId="64" fillId="0" borderId="68" xfId="0" applyFont="1" applyBorder="1" applyAlignment="1" applyProtection="1">
      <alignment horizontal="center" vertical="center" wrapText="1"/>
      <protection locked="0"/>
    </xf>
    <xf numFmtId="0" fontId="11" fillId="0" borderId="53" xfId="0" applyFont="1" applyBorder="1" applyAlignment="1">
      <alignment horizontal="left" vertical="center" wrapText="1"/>
    </xf>
    <xf numFmtId="0" fontId="0" fillId="0" borderId="53" xfId="0" applyFont="1" applyBorder="1" applyAlignment="1">
      <alignment vertical="center"/>
    </xf>
    <xf numFmtId="0" fontId="9" fillId="0" borderId="0" xfId="0" applyFont="1" applyAlignment="1">
      <alignment horizontal="center" vertical="center" wrapText="1"/>
    </xf>
    <xf numFmtId="0" fontId="0" fillId="0" borderId="0" xfId="0" applyFont="1" applyAlignment="1">
      <alignment vertical="center"/>
    </xf>
    <xf numFmtId="0" fontId="11" fillId="0" borderId="71" xfId="0" applyFont="1" applyBorder="1" applyAlignment="1" applyProtection="1">
      <alignment vertical="center" wrapText="1"/>
      <protection locked="0"/>
    </xf>
    <xf numFmtId="0" fontId="13" fillId="0" borderId="71" xfId="0" applyFont="1" applyBorder="1" applyAlignment="1" applyProtection="1">
      <alignment vertical="center"/>
      <protection locked="0"/>
    </xf>
    <xf numFmtId="0" fontId="14" fillId="0" borderId="70" xfId="0" applyFont="1" applyBorder="1" applyAlignment="1">
      <alignment vertical="center" wrapText="1"/>
    </xf>
    <xf numFmtId="0" fontId="13" fillId="0" borderId="70" xfId="0" applyFont="1" applyBorder="1" applyAlignment="1">
      <alignment vertical="center"/>
    </xf>
    <xf numFmtId="0" fontId="12" fillId="0" borderId="70" xfId="0" applyFont="1" applyBorder="1" applyAlignment="1">
      <alignment horizontal="center" vertical="center" wrapText="1"/>
    </xf>
    <xf numFmtId="0" fontId="12" fillId="0" borderId="53" xfId="0" applyFont="1" applyBorder="1" applyAlignment="1">
      <alignment horizontal="right" vertical="top" wrapText="1"/>
    </xf>
    <xf numFmtId="0" fontId="13" fillId="0" borderId="77" xfId="0" applyFont="1" applyBorder="1" applyAlignment="1">
      <alignment vertical="center"/>
    </xf>
    <xf numFmtId="0" fontId="11" fillId="0" borderId="77" xfId="0" applyFont="1" applyBorder="1" applyAlignment="1">
      <alignment horizontal="left" vertical="center" wrapText="1"/>
    </xf>
    <xf numFmtId="178" fontId="11" fillId="0" borderId="77" xfId="0" applyNumberFormat="1" applyFont="1" applyBorder="1" applyAlignment="1" applyProtection="1">
      <alignment horizontal="center" vertical="center" wrapText="1"/>
      <protection locked="0"/>
    </xf>
    <xf numFmtId="0" fontId="64" fillId="0" borderId="77" xfId="0" applyFont="1" applyBorder="1" applyAlignment="1" applyProtection="1">
      <alignment horizontal="center" vertical="center" wrapText="1"/>
      <protection locked="0"/>
    </xf>
    <xf numFmtId="0" fontId="12" fillId="0" borderId="69" xfId="0" applyFont="1" applyBorder="1" applyAlignment="1">
      <alignment horizontal="right" vertical="center" wrapText="1"/>
    </xf>
    <xf numFmtId="0" fontId="12" fillId="0" borderId="74" xfId="0" applyFont="1" applyBorder="1" applyAlignment="1">
      <alignment horizontal="right" vertical="center" wrapText="1"/>
    </xf>
    <xf numFmtId="0" fontId="13" fillId="0" borderId="74" xfId="0" applyFont="1" applyBorder="1" applyAlignment="1">
      <alignment vertical="center"/>
    </xf>
    <xf numFmtId="0" fontId="12" fillId="0" borderId="53" xfId="0" applyFont="1" applyBorder="1" applyAlignment="1">
      <alignment horizontal="right" vertical="center" wrapText="1"/>
    </xf>
    <xf numFmtId="0" fontId="1" fillId="0" borderId="53" xfId="0" applyFont="1" applyBorder="1" applyAlignment="1">
      <alignment horizontal="right" vertical="center"/>
    </xf>
    <xf numFmtId="0" fontId="11" fillId="0" borderId="53" xfId="0" applyFont="1" applyBorder="1" applyAlignment="1" applyProtection="1">
      <alignment horizontal="left" vertical="center" wrapText="1"/>
      <protection locked="0"/>
    </xf>
    <xf numFmtId="0" fontId="13" fillId="0" borderId="14" xfId="0" applyFont="1" applyBorder="1" applyAlignment="1" applyProtection="1">
      <alignment vertical="center"/>
      <protection locked="0"/>
    </xf>
    <xf numFmtId="0" fontId="15" fillId="0" borderId="53" xfId="0" applyFont="1" applyBorder="1" applyAlignment="1">
      <alignment horizontal="right" vertical="top" wrapText="1"/>
    </xf>
    <xf numFmtId="0" fontId="16" fillId="0" borderId="0" xfId="0" applyFont="1" applyAlignment="1">
      <alignment horizontal="left" vertical="center" wrapText="1"/>
    </xf>
    <xf numFmtId="0" fontId="12" fillId="0" borderId="14" xfId="0" applyFont="1" applyBorder="1" applyAlignment="1">
      <alignment horizontal="center" vertical="center" wrapText="1"/>
    </xf>
    <xf numFmtId="0" fontId="13" fillId="0" borderId="14" xfId="0" applyFont="1" applyBorder="1" applyAlignment="1">
      <alignment vertical="center"/>
    </xf>
    <xf numFmtId="0" fontId="13" fillId="0" borderId="27" xfId="0" applyFont="1" applyBorder="1" applyAlignment="1">
      <alignment vertical="center"/>
    </xf>
    <xf numFmtId="0" fontId="12" fillId="0" borderId="28" xfId="0" applyFont="1" applyBorder="1" applyAlignment="1">
      <alignment horizontal="center" vertical="center" wrapText="1"/>
    </xf>
    <xf numFmtId="0" fontId="13" fillId="0" borderId="10" xfId="0" applyFont="1" applyBorder="1" applyAlignment="1">
      <alignment vertical="center"/>
    </xf>
    <xf numFmtId="0" fontId="13" fillId="0" borderId="29" xfId="0" applyFont="1" applyBorder="1" applyAlignment="1">
      <alignment vertical="center"/>
    </xf>
    <xf numFmtId="0" fontId="23" fillId="0" borderId="0" xfId="0" applyFont="1" applyAlignment="1">
      <alignment horizontal="left" vertical="center" wrapText="1"/>
    </xf>
    <xf numFmtId="0" fontId="12" fillId="0" borderId="22" xfId="0" applyFont="1" applyBorder="1" applyAlignment="1">
      <alignment horizontal="center" vertical="center" wrapText="1"/>
    </xf>
    <xf numFmtId="0" fontId="13" fillId="0" borderId="30" xfId="0" applyFont="1" applyBorder="1" applyAlignment="1">
      <alignment vertical="center"/>
    </xf>
    <xf numFmtId="0" fontId="13" fillId="0" borderId="9" xfId="0" applyFont="1" applyBorder="1" applyAlignment="1">
      <alignment vertical="center"/>
    </xf>
    <xf numFmtId="0" fontId="13" fillId="0" borderId="33" xfId="0" applyFont="1" applyBorder="1" applyAlignment="1">
      <alignment vertical="center"/>
    </xf>
    <xf numFmtId="0" fontId="13" fillId="0" borderId="4" xfId="0" applyFont="1" applyBorder="1" applyAlignment="1">
      <alignment vertical="center"/>
    </xf>
    <xf numFmtId="0" fontId="13" fillId="0" borderId="34" xfId="0" applyFont="1" applyBorder="1" applyAlignment="1">
      <alignment vertical="center"/>
    </xf>
    <xf numFmtId="0" fontId="13" fillId="0" borderId="35" xfId="0" applyFont="1" applyBorder="1" applyAlignment="1">
      <alignment vertical="center"/>
    </xf>
    <xf numFmtId="0" fontId="13" fillId="0" borderId="22" xfId="0" applyFont="1" applyBorder="1" applyAlignment="1">
      <alignment vertical="center"/>
    </xf>
    <xf numFmtId="0" fontId="12" fillId="0" borderId="25" xfId="0" applyFont="1" applyBorder="1" applyAlignment="1">
      <alignment horizontal="center" vertical="center" wrapText="1"/>
    </xf>
    <xf numFmtId="0" fontId="13" fillId="0" borderId="25" xfId="0" applyFont="1" applyBorder="1" applyAlignment="1">
      <alignment vertical="center"/>
    </xf>
    <xf numFmtId="0" fontId="1" fillId="0" borderId="23" xfId="0" applyFont="1" applyBorder="1" applyAlignment="1" applyProtection="1">
      <alignment horizontal="center" vertical="center" wrapText="1"/>
      <protection locked="0"/>
    </xf>
    <xf numFmtId="0" fontId="13" fillId="0" borderId="9" xfId="0" applyFont="1" applyBorder="1" applyAlignment="1" applyProtection="1">
      <alignment vertical="center"/>
      <protection locked="0"/>
    </xf>
    <xf numFmtId="0" fontId="13" fillId="0" borderId="24" xfId="0" applyFont="1" applyBorder="1" applyAlignment="1" applyProtection="1">
      <alignment vertical="center"/>
      <protection locked="0"/>
    </xf>
    <xf numFmtId="0" fontId="1" fillId="0" borderId="39" xfId="0" applyFont="1" applyBorder="1" applyAlignment="1">
      <alignment horizontal="center" vertical="center" wrapText="1"/>
    </xf>
    <xf numFmtId="0" fontId="13" fillId="0" borderId="40" xfId="0" applyFont="1" applyBorder="1" applyAlignment="1">
      <alignment vertical="center"/>
    </xf>
    <xf numFmtId="0" fontId="1" fillId="0" borderId="43" xfId="0" applyFont="1" applyBorder="1" applyAlignment="1" applyProtection="1">
      <alignment horizontal="center" vertical="center" wrapText="1"/>
      <protection locked="0"/>
    </xf>
    <xf numFmtId="0" fontId="13" fillId="0" borderId="47" xfId="0" applyFont="1" applyBorder="1" applyAlignment="1" applyProtection="1">
      <alignment vertical="center"/>
      <protection locked="0"/>
    </xf>
    <xf numFmtId="0" fontId="13" fillId="0" borderId="18" xfId="0" applyFont="1" applyBorder="1" applyAlignment="1" applyProtection="1">
      <alignment vertical="center"/>
      <protection locked="0"/>
    </xf>
    <xf numFmtId="0" fontId="1" fillId="0" borderId="31" xfId="0" applyFont="1" applyBorder="1" applyAlignment="1">
      <alignment horizontal="center" vertical="center" wrapText="1"/>
    </xf>
    <xf numFmtId="0" fontId="13" fillId="0" borderId="36" xfId="0" applyFont="1" applyBorder="1" applyAlignment="1">
      <alignment vertical="center"/>
    </xf>
    <xf numFmtId="0" fontId="1" fillId="0" borderId="31" xfId="0" applyFont="1" applyBorder="1" applyAlignment="1" applyProtection="1">
      <alignment horizontal="center" vertical="center" wrapText="1"/>
      <protection locked="0"/>
    </xf>
    <xf numFmtId="0" fontId="13" fillId="0" borderId="48" xfId="0" applyFont="1" applyBorder="1" applyAlignment="1" applyProtection="1">
      <alignment vertical="center"/>
      <protection locked="0"/>
    </xf>
    <xf numFmtId="0" fontId="13" fillId="0" borderId="36" xfId="0" applyFont="1" applyBorder="1" applyAlignment="1" applyProtection="1">
      <alignment vertical="center"/>
      <protection locked="0"/>
    </xf>
    <xf numFmtId="0" fontId="12" fillId="0" borderId="49" xfId="0" applyFont="1" applyBorder="1" applyAlignment="1">
      <alignment horizontal="center" vertical="center" wrapText="1"/>
    </xf>
    <xf numFmtId="0" fontId="13" fillId="0" borderId="32" xfId="0" applyFont="1" applyBorder="1" applyAlignment="1">
      <alignment vertical="center"/>
    </xf>
    <xf numFmtId="0" fontId="12" fillId="0" borderId="50" xfId="0" applyFont="1" applyBorder="1" applyAlignment="1">
      <alignment horizontal="center" vertical="center" wrapText="1"/>
    </xf>
    <xf numFmtId="0" fontId="1" fillId="4" borderId="8"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4" borderId="57" xfId="0" applyFont="1" applyFill="1" applyBorder="1" applyAlignment="1">
      <alignment horizontal="center" vertical="center" wrapText="1"/>
    </xf>
    <xf numFmtId="0" fontId="0" fillId="4" borderId="52" xfId="0" applyFont="1" applyFill="1" applyBorder="1" applyAlignment="1">
      <alignment horizontal="center" vertical="center" wrapText="1"/>
    </xf>
    <xf numFmtId="0" fontId="0" fillId="4" borderId="53"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58" xfId="0" applyFont="1" applyFill="1" applyBorder="1" applyAlignment="1">
      <alignment horizontal="center" vertical="center" wrapText="1"/>
    </xf>
    <xf numFmtId="0" fontId="12" fillId="0" borderId="83" xfId="0" applyFont="1" applyBorder="1" applyAlignment="1">
      <alignment horizontal="center" vertical="center" wrapText="1"/>
    </xf>
    <xf numFmtId="0" fontId="12" fillId="0" borderId="89" xfId="0" applyFont="1" applyBorder="1" applyAlignment="1">
      <alignment horizontal="center" vertical="center" wrapText="1"/>
    </xf>
    <xf numFmtId="0" fontId="12" fillId="0" borderId="84" xfId="0" applyFont="1" applyBorder="1" applyAlignment="1">
      <alignment horizontal="center" vertical="center" wrapText="1"/>
    </xf>
    <xf numFmtId="0" fontId="0" fillId="0" borderId="70" xfId="0" applyFont="1" applyBorder="1" applyAlignment="1">
      <alignment horizontal="center" vertical="center" wrapText="1"/>
    </xf>
    <xf numFmtId="0" fontId="0" fillId="0" borderId="85" xfId="0" applyFont="1" applyBorder="1" applyAlignment="1">
      <alignment horizontal="center" vertical="center" wrapText="1"/>
    </xf>
    <xf numFmtId="0" fontId="12" fillId="0" borderId="90" xfId="0" applyFont="1" applyBorder="1" applyAlignment="1">
      <alignment horizontal="center" vertical="center" wrapText="1"/>
    </xf>
    <xf numFmtId="0" fontId="0" fillId="0" borderId="77" xfId="0" applyFont="1" applyBorder="1" applyAlignment="1">
      <alignment horizontal="center" vertical="center" wrapText="1"/>
    </xf>
    <xf numFmtId="0" fontId="0" fillId="0" borderId="91" xfId="0" applyFont="1" applyBorder="1" applyAlignment="1">
      <alignment horizontal="center" vertical="center" wrapText="1"/>
    </xf>
    <xf numFmtId="0" fontId="72" fillId="0" borderId="84" xfId="0" applyFont="1" applyBorder="1" applyAlignment="1">
      <alignment horizontal="center" vertical="center" wrapText="1"/>
    </xf>
    <xf numFmtId="0" fontId="46" fillId="0" borderId="85" xfId="0" applyFont="1" applyBorder="1" applyAlignment="1">
      <alignment horizontal="center" vertical="center" wrapText="1"/>
    </xf>
    <xf numFmtId="0" fontId="72" fillId="0" borderId="90" xfId="0" applyFont="1" applyBorder="1" applyAlignment="1">
      <alignment horizontal="center" vertical="center" wrapText="1"/>
    </xf>
    <xf numFmtId="0" fontId="46" fillId="0" borderId="91" xfId="0" applyFont="1" applyBorder="1" applyAlignment="1">
      <alignment horizontal="center" vertical="center" wrapText="1"/>
    </xf>
    <xf numFmtId="0" fontId="12" fillId="0" borderId="86" xfId="0" applyFont="1" applyBorder="1" applyAlignment="1">
      <alignment horizontal="center" vertical="center" wrapText="1"/>
    </xf>
    <xf numFmtId="0" fontId="12" fillId="0" borderId="92" xfId="0" applyFont="1" applyBorder="1" applyAlignment="1">
      <alignment horizontal="center" vertical="center" wrapText="1"/>
    </xf>
    <xf numFmtId="0" fontId="72" fillId="0" borderId="87" xfId="0" applyFont="1" applyBorder="1" applyAlignment="1">
      <alignment horizontal="center" vertical="center" wrapText="1"/>
    </xf>
    <xf numFmtId="0" fontId="72" fillId="0" borderId="88" xfId="0" applyFont="1" applyBorder="1" applyAlignment="1">
      <alignment horizontal="center" vertical="center" wrapText="1"/>
    </xf>
    <xf numFmtId="0" fontId="72" fillId="0" borderId="86" xfId="0" applyFont="1" applyBorder="1" applyAlignment="1">
      <alignment horizontal="center" vertical="center" wrapText="1"/>
    </xf>
    <xf numFmtId="0" fontId="72" fillId="0" borderId="83" xfId="0" applyFont="1" applyBorder="1" applyAlignment="1">
      <alignment horizontal="center" vertical="center" wrapText="1"/>
    </xf>
    <xf numFmtId="0" fontId="1" fillId="0" borderId="98" xfId="0" applyFont="1" applyBorder="1" applyAlignment="1" applyProtection="1">
      <alignment horizontal="center" vertical="center" wrapText="1"/>
      <protection locked="0"/>
    </xf>
    <xf numFmtId="0" fontId="0" fillId="0" borderId="99" xfId="0" applyBorder="1" applyAlignment="1" applyProtection="1">
      <alignment horizontal="center" vertical="center" wrapText="1"/>
      <protection locked="0"/>
    </xf>
    <xf numFmtId="0" fontId="0" fillId="0" borderId="87" xfId="0" applyBorder="1" applyAlignment="1" applyProtection="1">
      <alignment horizontal="center" vertical="center" wrapText="1"/>
      <protection locked="0"/>
    </xf>
    <xf numFmtId="0" fontId="1" fillId="0" borderId="39" xfId="0" applyFont="1" applyBorder="1" applyAlignment="1" applyProtection="1">
      <alignment horizontal="center" vertical="center" wrapText="1"/>
      <protection locked="0"/>
    </xf>
    <xf numFmtId="0" fontId="13" fillId="0" borderId="40" xfId="0" applyFont="1" applyBorder="1" applyAlignment="1" applyProtection="1">
      <alignment vertical="center"/>
      <protection locked="0"/>
    </xf>
    <xf numFmtId="0" fontId="1" fillId="3" borderId="52" xfId="0" applyFont="1" applyFill="1" applyBorder="1" applyAlignment="1">
      <alignment vertical="center" wrapText="1"/>
    </xf>
    <xf numFmtId="0" fontId="13" fillId="0" borderId="53" xfId="0" applyFont="1" applyBorder="1" applyAlignment="1">
      <alignment vertical="center"/>
    </xf>
    <xf numFmtId="0" fontId="13" fillId="0" borderId="54" xfId="0" applyFont="1" applyBorder="1" applyAlignment="1">
      <alignment vertical="center"/>
    </xf>
    <xf numFmtId="0" fontId="13" fillId="0" borderId="13" xfId="0" applyFont="1" applyBorder="1" applyAlignment="1">
      <alignment vertical="center"/>
    </xf>
    <xf numFmtId="0" fontId="13" fillId="0" borderId="55" xfId="0" applyFont="1" applyBorder="1" applyAlignment="1">
      <alignment vertical="center"/>
    </xf>
    <xf numFmtId="0" fontId="13" fillId="0" borderId="56" xfId="0" applyFont="1" applyBorder="1" applyAlignment="1">
      <alignment vertical="center"/>
    </xf>
    <xf numFmtId="0" fontId="12" fillId="3" borderId="28" xfId="0" applyFont="1" applyFill="1" applyBorder="1" applyAlignment="1">
      <alignment horizontal="center" vertical="center" wrapText="1"/>
    </xf>
    <xf numFmtId="0" fontId="31" fillId="2" borderId="64" xfId="0" applyFont="1" applyFill="1" applyBorder="1" applyAlignment="1">
      <alignment horizontal="center" vertical="center" wrapText="1"/>
    </xf>
    <xf numFmtId="0" fontId="13" fillId="0" borderId="48" xfId="0" applyFont="1" applyBorder="1" applyAlignment="1">
      <alignment horizontal="center" vertical="center"/>
    </xf>
    <xf numFmtId="0" fontId="13" fillId="0" borderId="65" xfId="0" applyFont="1" applyBorder="1" applyAlignment="1">
      <alignment horizontal="center" vertical="center"/>
    </xf>
    <xf numFmtId="0" fontId="23" fillId="0" borderId="9" xfId="0" applyFont="1" applyBorder="1" applyAlignment="1">
      <alignment vertical="center" wrapText="1"/>
    </xf>
    <xf numFmtId="0" fontId="67" fillId="0" borderId="9" xfId="0" applyFont="1" applyBorder="1" applyAlignment="1">
      <alignment vertical="center"/>
    </xf>
    <xf numFmtId="0" fontId="23" fillId="0" borderId="0" xfId="0" applyFont="1" applyAlignment="1">
      <alignment vertical="center" wrapText="1"/>
    </xf>
    <xf numFmtId="0" fontId="68" fillId="0" borderId="0" xfId="0" applyFont="1" applyAlignment="1">
      <alignment vertical="center"/>
    </xf>
    <xf numFmtId="14" fontId="11" fillId="0" borderId="0" xfId="0" applyNumberFormat="1" applyFont="1" applyAlignment="1">
      <alignment horizontal="left" vertical="center" wrapText="1"/>
    </xf>
    <xf numFmtId="0" fontId="15" fillId="0" borderId="0" xfId="0" applyFont="1" applyAlignment="1">
      <alignment horizontal="right" vertical="top" wrapText="1"/>
    </xf>
    <xf numFmtId="0" fontId="11" fillId="2" borderId="59" xfId="0" applyFont="1" applyFill="1" applyBorder="1" applyAlignment="1">
      <alignment horizontal="left" vertical="center" wrapText="1"/>
    </xf>
    <xf numFmtId="0" fontId="13" fillId="0" borderId="60" xfId="0" applyFont="1" applyBorder="1" applyAlignment="1">
      <alignment vertical="center"/>
    </xf>
    <xf numFmtId="0" fontId="13" fillId="0" borderId="61" xfId="0" applyFont="1" applyBorder="1" applyAlignment="1">
      <alignment vertical="center"/>
    </xf>
    <xf numFmtId="0" fontId="11" fillId="0" borderId="8" xfId="0" applyFont="1" applyBorder="1" applyAlignment="1">
      <alignment horizontal="left" vertical="center" wrapText="1"/>
    </xf>
    <xf numFmtId="0" fontId="13" fillId="0" borderId="57" xfId="0" applyFont="1" applyBorder="1" applyAlignment="1">
      <alignment vertical="center"/>
    </xf>
    <xf numFmtId="0" fontId="12" fillId="0" borderId="13" xfId="0" applyFont="1" applyBorder="1" applyAlignment="1">
      <alignment horizontal="right" vertical="center" wrapText="1"/>
    </xf>
    <xf numFmtId="0" fontId="11" fillId="0" borderId="14" xfId="0" applyFont="1" applyBorder="1" applyAlignment="1">
      <alignment vertical="center" wrapText="1"/>
    </xf>
    <xf numFmtId="0" fontId="12" fillId="0" borderId="0" xfId="0" applyFont="1" applyAlignment="1">
      <alignment horizontal="right" vertical="center" wrapText="1"/>
    </xf>
    <xf numFmtId="0" fontId="12" fillId="3" borderId="8" xfId="0" applyFont="1" applyFill="1" applyBorder="1" applyAlignment="1">
      <alignment vertical="top" wrapText="1"/>
    </xf>
    <xf numFmtId="0" fontId="13" fillId="0" borderId="19" xfId="0" applyFont="1" applyBorder="1" applyAlignment="1">
      <alignment vertical="center"/>
    </xf>
    <xf numFmtId="0" fontId="13" fillId="0" borderId="58" xfId="0" applyFont="1" applyBorder="1" applyAlignment="1">
      <alignment vertical="center"/>
    </xf>
    <xf numFmtId="0" fontId="12" fillId="0" borderId="19"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62" xfId="0" applyFont="1" applyBorder="1" applyAlignment="1">
      <alignment horizontal="center" vertical="center" wrapText="1"/>
    </xf>
    <xf numFmtId="0" fontId="13" fillId="0" borderId="47" xfId="0" applyFont="1" applyBorder="1" applyAlignment="1">
      <alignment vertical="center"/>
    </xf>
    <xf numFmtId="0" fontId="13" fillId="0" borderId="63" xfId="0" applyFont="1" applyBorder="1" applyAlignment="1">
      <alignment vertical="center"/>
    </xf>
    <xf numFmtId="0" fontId="12" fillId="3" borderId="39" xfId="0" applyFont="1" applyFill="1" applyBorder="1" applyAlignment="1">
      <alignment horizontal="center" vertical="center" wrapText="1"/>
    </xf>
    <xf numFmtId="0" fontId="16" fillId="0" borderId="53" xfId="0" applyFont="1" applyBorder="1" applyAlignment="1">
      <alignment horizontal="left" vertical="center" wrapText="1"/>
    </xf>
    <xf numFmtId="0" fontId="17" fillId="0" borderId="53" xfId="0" applyFont="1" applyBorder="1" applyAlignment="1">
      <alignment horizontal="left" vertical="center" wrapText="1"/>
    </xf>
    <xf numFmtId="0" fontId="1" fillId="0" borderId="101" xfId="0" applyFont="1" applyBorder="1" applyAlignment="1" applyProtection="1">
      <alignment horizontal="center" vertical="center" wrapText="1"/>
      <protection locked="0"/>
    </xf>
    <xf numFmtId="0" fontId="70" fillId="0" borderId="68" xfId="0" applyFont="1" applyBorder="1" applyAlignment="1" applyProtection="1">
      <alignment horizontal="center" vertical="center" wrapText="1"/>
      <protection locked="0"/>
    </xf>
    <xf numFmtId="0" fontId="70" fillId="0" borderId="102" xfId="0" applyFont="1" applyBorder="1" applyAlignment="1" applyProtection="1">
      <alignment horizontal="center" vertical="center" wrapText="1"/>
      <protection locked="0"/>
    </xf>
    <xf numFmtId="178" fontId="1" fillId="0" borderId="103" xfId="0" applyNumberFormat="1" applyFont="1" applyBorder="1" applyAlignment="1" applyProtection="1">
      <alignment horizontal="center" vertical="center" wrapText="1"/>
    </xf>
    <xf numFmtId="0" fontId="70" fillId="0" borderId="104" xfId="0" applyFont="1" applyBorder="1" applyAlignment="1" applyProtection="1">
      <alignment horizontal="center" vertical="center" wrapText="1"/>
    </xf>
    <xf numFmtId="178" fontId="1" fillId="0" borderId="111" xfId="0" applyNumberFormat="1" applyFont="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0" borderId="93" xfId="0" applyBorder="1" applyAlignment="1" applyProtection="1">
      <alignment horizontal="center" vertical="center" wrapText="1"/>
      <protection locked="0"/>
    </xf>
    <xf numFmtId="178" fontId="1" fillId="0" borderId="90" xfId="0" applyNumberFormat="1" applyFont="1" applyBorder="1" applyAlignment="1" applyProtection="1">
      <alignment horizontal="center" vertical="center" wrapText="1"/>
    </xf>
    <xf numFmtId="0" fontId="0" fillId="0" borderId="91" xfId="0" applyBorder="1" applyAlignment="1" applyProtection="1">
      <alignment horizontal="center" vertical="center" wrapText="1"/>
    </xf>
    <xf numFmtId="0" fontId="75" fillId="0" borderId="53" xfId="0" applyFont="1" applyBorder="1" applyAlignment="1">
      <alignment horizontal="left" vertical="center" wrapText="1"/>
    </xf>
    <xf numFmtId="0" fontId="77" fillId="0" borderId="53" xfId="0" applyFont="1" applyBorder="1" applyAlignment="1">
      <alignment horizontal="left" vertical="center" wrapText="1"/>
    </xf>
    <xf numFmtId="178" fontId="1" fillId="0" borderId="98" xfId="0" applyNumberFormat="1" applyFont="1" applyBorder="1" applyAlignment="1" applyProtection="1">
      <alignment horizontal="center" vertical="center" wrapText="1"/>
    </xf>
    <xf numFmtId="0" fontId="0" fillId="0" borderId="87" xfId="0" applyBorder="1" applyAlignment="1" applyProtection="1">
      <alignment horizontal="center" vertical="center" wrapText="1"/>
    </xf>
    <xf numFmtId="0" fontId="0" fillId="0" borderId="68" xfId="0" applyBorder="1" applyAlignment="1" applyProtection="1">
      <alignment horizontal="center" vertical="center" wrapText="1"/>
      <protection locked="0"/>
    </xf>
    <xf numFmtId="0" fontId="0" fillId="0" borderId="102" xfId="0" applyBorder="1" applyAlignment="1" applyProtection="1">
      <alignment horizontal="center" vertical="center" wrapText="1"/>
      <protection locked="0"/>
    </xf>
    <xf numFmtId="0" fontId="0" fillId="0" borderId="104" xfId="0" applyBorder="1" applyAlignment="1" applyProtection="1">
      <alignment horizontal="center" vertical="center" wrapText="1"/>
    </xf>
    <xf numFmtId="178" fontId="1" fillId="0" borderId="103" xfId="0" applyNumberFormat="1" applyFont="1" applyBorder="1" applyAlignment="1" applyProtection="1">
      <alignment horizontal="center" vertical="center" wrapText="1"/>
      <protection locked="0"/>
    </xf>
    <xf numFmtId="0" fontId="0" fillId="0" borderId="108" xfId="0" applyBorder="1" applyAlignment="1" applyProtection="1">
      <alignment horizontal="center" vertical="center" wrapText="1"/>
      <protection locked="0"/>
    </xf>
    <xf numFmtId="0" fontId="0" fillId="0" borderId="104" xfId="0" applyBorder="1" applyAlignment="1" applyProtection="1">
      <alignment horizontal="center" vertical="center" wrapText="1"/>
      <protection locked="0"/>
    </xf>
    <xf numFmtId="0" fontId="1" fillId="0" borderId="103" xfId="0" applyFont="1" applyBorder="1" applyAlignment="1" applyProtection="1">
      <alignment horizontal="center" vertical="center" wrapText="1"/>
      <protection locked="0"/>
    </xf>
    <xf numFmtId="0" fontId="34" fillId="0" borderId="49" xfId="0" applyFont="1" applyBorder="1" applyAlignment="1">
      <alignment horizontal="center" vertical="center" wrapText="1"/>
    </xf>
    <xf numFmtId="0" fontId="13" fillId="0" borderId="45" xfId="0" applyFont="1" applyBorder="1" applyAlignment="1">
      <alignment vertical="center"/>
    </xf>
    <xf numFmtId="0" fontId="34" fillId="0" borderId="41" xfId="0" applyFont="1" applyBorder="1" applyAlignment="1">
      <alignment horizontal="left" vertical="center" wrapText="1"/>
    </xf>
    <xf numFmtId="0" fontId="13" fillId="0" borderId="46" xfId="0" applyFont="1" applyBorder="1" applyAlignment="1">
      <alignment vertical="center"/>
    </xf>
    <xf numFmtId="0" fontId="34" fillId="0" borderId="41" xfId="0" applyFont="1" applyBorder="1" applyAlignment="1">
      <alignment horizontal="left" vertical="center"/>
    </xf>
    <xf numFmtId="0" fontId="35" fillId="0" borderId="41" xfId="0" applyFont="1" applyBorder="1" applyAlignment="1">
      <alignment horizontal="center" vertical="center"/>
    </xf>
    <xf numFmtId="0" fontId="35" fillId="0" borderId="39" xfId="0" applyFont="1" applyBorder="1" applyAlignment="1">
      <alignment horizontal="center" vertical="center" wrapText="1"/>
    </xf>
    <xf numFmtId="0" fontId="37" fillId="0" borderId="49" xfId="0" applyFont="1" applyBorder="1" applyAlignment="1">
      <alignment horizontal="center" vertical="center" wrapText="1"/>
    </xf>
    <xf numFmtId="0" fontId="35" fillId="0" borderId="24" xfId="0" applyFont="1" applyBorder="1" applyAlignment="1">
      <alignment horizontal="left" vertical="center" wrapText="1"/>
    </xf>
    <xf numFmtId="0" fontId="13" fillId="0" borderId="15" xfId="0" applyFont="1" applyBorder="1" applyAlignment="1">
      <alignment vertical="center"/>
    </xf>
    <xf numFmtId="14" fontId="37" fillId="0" borderId="0" xfId="0" applyNumberFormat="1" applyFont="1" applyAlignment="1">
      <alignment horizontal="left" vertical="center"/>
    </xf>
    <xf numFmtId="14" fontId="0" fillId="0" borderId="0" xfId="0" applyNumberFormat="1" applyFont="1" applyAlignment="1">
      <alignment vertical="center"/>
    </xf>
    <xf numFmtId="0" fontId="51" fillId="0" borderId="83" xfId="0" applyFont="1" applyBorder="1" applyAlignment="1">
      <alignment horizontal="center" vertical="center" wrapText="1"/>
    </xf>
    <xf numFmtId="0" fontId="35" fillId="0" borderId="95" xfId="0" applyFont="1" applyBorder="1" applyAlignment="1">
      <alignment horizontal="center" vertical="center" wrapText="1"/>
    </xf>
    <xf numFmtId="0" fontId="35" fillId="0" borderId="87" xfId="0" applyFont="1" applyBorder="1" applyAlignment="1">
      <alignment horizontal="left" vertical="center" wrapText="1"/>
    </xf>
    <xf numFmtId="0" fontId="35" fillId="0" borderId="116" xfId="0" applyFont="1" applyBorder="1" applyAlignment="1">
      <alignment horizontal="left" vertical="center" wrapText="1"/>
    </xf>
    <xf numFmtId="0" fontId="38" fillId="0" borderId="41" xfId="0" applyFont="1" applyBorder="1" applyAlignment="1">
      <alignment horizontal="left" vertical="center"/>
    </xf>
    <xf numFmtId="0" fontId="39" fillId="0" borderId="0" xfId="0" applyFont="1" applyAlignment="1">
      <alignment horizontal="center" vertical="center" wrapText="1"/>
    </xf>
    <xf numFmtId="0" fontId="37" fillId="0" borderId="0" xfId="0" applyFont="1" applyAlignment="1">
      <alignment vertical="center"/>
    </xf>
    <xf numFmtId="0" fontId="57" fillId="0" borderId="88" xfId="0" applyFont="1" applyBorder="1" applyAlignment="1">
      <alignment horizontal="left" vertical="center"/>
    </xf>
    <xf numFmtId="0" fontId="34" fillId="0" borderId="109" xfId="0" applyFont="1" applyBorder="1" applyAlignment="1">
      <alignment horizontal="left" vertical="center"/>
    </xf>
    <xf numFmtId="0" fontId="35" fillId="0" borderId="88" xfId="0" applyFont="1" applyBorder="1" applyAlignment="1">
      <alignment horizontal="center" vertical="center"/>
    </xf>
    <xf numFmtId="0" fontId="35" fillId="0" borderId="96" xfId="0" applyFont="1" applyBorder="1" applyAlignment="1">
      <alignment horizontal="center" vertical="center"/>
    </xf>
    <xf numFmtId="0" fontId="35" fillId="0" borderId="88" xfId="0" applyFont="1" applyBorder="1" applyAlignment="1">
      <alignment horizontal="center" vertical="center" wrapText="1"/>
    </xf>
    <xf numFmtId="0" fontId="35" fillId="0" borderId="86" xfId="0" applyFont="1" applyBorder="1" applyAlignment="1">
      <alignment horizontal="center" vertical="center" wrapText="1"/>
    </xf>
    <xf numFmtId="0" fontId="78" fillId="0" borderId="53" xfId="0" applyFont="1" applyBorder="1" applyAlignment="1">
      <alignment horizontal="center" vertical="center" wrapText="1"/>
    </xf>
    <xf numFmtId="0" fontId="79" fillId="0" borderId="53"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4</xdr:row>
          <xdr:rowOff>1247775</xdr:rowOff>
        </xdr:from>
        <xdr:to>
          <xdr:col>8</xdr:col>
          <xdr:colOff>790575</xdr:colOff>
          <xdr:row>5</xdr:row>
          <xdr:rowOff>228600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xdr:row>
          <xdr:rowOff>219075</xdr:rowOff>
        </xdr:from>
        <xdr:to>
          <xdr:col>8</xdr:col>
          <xdr:colOff>790575</xdr:colOff>
          <xdr:row>6</xdr:row>
          <xdr:rowOff>219075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xdr:row>
          <xdr:rowOff>219075</xdr:rowOff>
        </xdr:from>
        <xdr:to>
          <xdr:col>8</xdr:col>
          <xdr:colOff>790575</xdr:colOff>
          <xdr:row>9</xdr:row>
          <xdr:rowOff>219075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xdr:row>
          <xdr:rowOff>0</xdr:rowOff>
        </xdr:from>
        <xdr:to>
          <xdr:col>8</xdr:col>
          <xdr:colOff>857250</xdr:colOff>
          <xdr:row>8</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xdr:row>
          <xdr:rowOff>209550</xdr:rowOff>
        </xdr:from>
        <xdr:to>
          <xdr:col>8</xdr:col>
          <xdr:colOff>857250</xdr:colOff>
          <xdr:row>8</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reening.gov.hk/rstmp/en/renewal_requirements/index.html" TargetMode="External"/><Relationship Id="rId2" Type="http://schemas.openxmlformats.org/officeDocument/2006/relationships/hyperlink" Target="https://www.greening.gov.hk/rstmp/tc/guidelines_on_application_of_cea/index.html" TargetMode="External"/><Relationship Id="rId1" Type="http://schemas.openxmlformats.org/officeDocument/2006/relationships/hyperlink" Target="https://www.greening.gov.hk/rstmp/tc/renewal_requirements/index.html" TargetMode="External"/><Relationship Id="rId4" Type="http://schemas.openxmlformats.org/officeDocument/2006/relationships/hyperlink" Target="https://www.greening.gov.hk/rstmp/en/guidelines_on_application_of_cea/index.html"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000"/>
  <sheetViews>
    <sheetView tabSelected="1" workbookViewId="0">
      <selection activeCell="B11" sqref="B11"/>
    </sheetView>
  </sheetViews>
  <sheetFormatPr defaultColWidth="11.25" defaultRowHeight="15" customHeight="1"/>
  <cols>
    <col min="1" max="1" width="84.5" customWidth="1"/>
    <col min="2" max="26" width="6.75" customWidth="1"/>
  </cols>
  <sheetData>
    <row r="1" spans="1:1" ht="16.5" customHeight="1">
      <c r="A1" s="1"/>
    </row>
    <row r="2" spans="1:1" ht="16.5" customHeight="1">
      <c r="A2" s="2" t="s">
        <v>0</v>
      </c>
    </row>
    <row r="3" spans="1:1" ht="16.5" customHeight="1">
      <c r="A3" s="3" t="s">
        <v>343</v>
      </c>
    </row>
    <row r="4" spans="1:1" ht="16.5" customHeight="1">
      <c r="A4" s="1"/>
    </row>
    <row r="5" spans="1:1" ht="16.5" customHeight="1">
      <c r="A5" s="3" t="s">
        <v>1</v>
      </c>
    </row>
    <row r="6" spans="1:1" ht="16.5" customHeight="1">
      <c r="A6" s="4" t="s">
        <v>2</v>
      </c>
    </row>
    <row r="7" spans="1:1" ht="16.5" customHeight="1">
      <c r="A7" s="2"/>
    </row>
    <row r="8" spans="1:1" ht="16.5" customHeight="1">
      <c r="A8" s="3" t="s">
        <v>3</v>
      </c>
    </row>
    <row r="9" spans="1:1" ht="16.5" customHeight="1">
      <c r="A9" s="3" t="s">
        <v>4</v>
      </c>
    </row>
    <row r="10" spans="1:1" ht="11.25" customHeight="1">
      <c r="A10" s="1"/>
    </row>
    <row r="11" spans="1:1" ht="16.5" customHeight="1">
      <c r="A11" s="5"/>
    </row>
    <row r="12" spans="1:1" ht="79.5" customHeight="1">
      <c r="A12" s="6" t="s">
        <v>344</v>
      </c>
    </row>
    <row r="13" spans="1:1" ht="91.5" customHeight="1">
      <c r="A13" s="6" t="s">
        <v>345</v>
      </c>
    </row>
    <row r="14" spans="1:1" ht="16.5" customHeight="1">
      <c r="A14" s="6"/>
    </row>
    <row r="15" spans="1:1" ht="52.5" customHeight="1">
      <c r="A15" s="7" t="s">
        <v>5</v>
      </c>
    </row>
    <row r="16" spans="1:1" ht="18" customHeight="1">
      <c r="A16" s="8" t="s">
        <v>6</v>
      </c>
    </row>
    <row r="17" spans="1:1" ht="32.25" customHeight="1">
      <c r="A17" s="9" t="s">
        <v>7</v>
      </c>
    </row>
    <row r="18" spans="1:1" ht="63.75" customHeight="1">
      <c r="A18" s="9" t="s">
        <v>8</v>
      </c>
    </row>
    <row r="19" spans="1:1" ht="16.5" customHeight="1">
      <c r="A19" s="6"/>
    </row>
    <row r="20" spans="1:1" ht="79.5" customHeight="1">
      <c r="A20" s="6" t="s">
        <v>9</v>
      </c>
    </row>
    <row r="21" spans="1:1" ht="111.75" customHeight="1">
      <c r="A21" s="6" t="s">
        <v>10</v>
      </c>
    </row>
    <row r="22" spans="1:1" ht="16.5" customHeight="1">
      <c r="A22" s="6"/>
    </row>
    <row r="23" spans="1:1" ht="65.25" customHeight="1">
      <c r="A23" s="6" t="s">
        <v>346</v>
      </c>
    </row>
    <row r="24" spans="1:1" ht="82.5" customHeight="1">
      <c r="A24" s="6" t="s">
        <v>347</v>
      </c>
    </row>
    <row r="25" spans="1:1" ht="16.5" customHeight="1">
      <c r="A25" s="10"/>
    </row>
    <row r="26" spans="1:1" ht="39.75" customHeight="1">
      <c r="A26" s="6" t="s">
        <v>11</v>
      </c>
    </row>
    <row r="27" spans="1:1" ht="16.5" customHeight="1">
      <c r="A27" s="11"/>
    </row>
    <row r="28" spans="1:1" ht="20.25" customHeight="1">
      <c r="A28" s="12" t="s">
        <v>348</v>
      </c>
    </row>
    <row r="29" spans="1:1" ht="16.5" customHeight="1">
      <c r="A29" s="1"/>
    </row>
    <row r="30" spans="1:1" ht="16.5" customHeight="1">
      <c r="A30" s="1"/>
    </row>
    <row r="31" spans="1:1" ht="16.5" customHeight="1">
      <c r="A31" s="1"/>
    </row>
    <row r="32" spans="1:1" ht="16.5" customHeight="1">
      <c r="A32" s="1"/>
    </row>
    <row r="33" spans="1:1" ht="16.5" customHeight="1">
      <c r="A33" s="1"/>
    </row>
    <row r="34" spans="1:1" ht="16.5" customHeight="1">
      <c r="A34" s="1"/>
    </row>
    <row r="35" spans="1:1" ht="16.5" customHeight="1">
      <c r="A35" s="1"/>
    </row>
    <row r="36" spans="1:1" ht="16.5" customHeight="1">
      <c r="A36" s="1"/>
    </row>
    <row r="37" spans="1:1" ht="16.5" customHeight="1">
      <c r="A37" s="1"/>
    </row>
    <row r="38" spans="1:1" ht="16.5" customHeight="1">
      <c r="A38" s="1"/>
    </row>
    <row r="39" spans="1:1" ht="16.5" customHeight="1">
      <c r="A39" s="1"/>
    </row>
    <row r="40" spans="1:1" ht="16.5" customHeight="1">
      <c r="A40" s="1"/>
    </row>
    <row r="41" spans="1:1" ht="16.5" customHeight="1">
      <c r="A41" s="1"/>
    </row>
    <row r="42" spans="1:1" ht="16.5" customHeight="1">
      <c r="A42" s="1"/>
    </row>
    <row r="43" spans="1:1" ht="16.5" customHeight="1">
      <c r="A43" s="1"/>
    </row>
    <row r="44" spans="1:1" ht="16.5" customHeight="1">
      <c r="A44" s="1"/>
    </row>
    <row r="45" spans="1:1" ht="16.5" customHeight="1">
      <c r="A45" s="1"/>
    </row>
    <row r="46" spans="1:1" ht="16.5" customHeight="1">
      <c r="A46" s="1"/>
    </row>
    <row r="47" spans="1:1" ht="16.5" customHeight="1">
      <c r="A47" s="1"/>
    </row>
    <row r="48" spans="1:1" ht="16.5" customHeight="1">
      <c r="A48" s="1"/>
    </row>
    <row r="49" spans="1:1" ht="16.5" customHeight="1">
      <c r="A49" s="1"/>
    </row>
    <row r="50" spans="1:1" ht="16.5" customHeight="1">
      <c r="A50" s="1"/>
    </row>
    <row r="51" spans="1:1" ht="16.5" customHeight="1">
      <c r="A51" s="1"/>
    </row>
    <row r="52" spans="1:1" ht="16.5" customHeight="1">
      <c r="A52" s="1"/>
    </row>
    <row r="53" spans="1:1" ht="16.5" customHeight="1">
      <c r="A53" s="1"/>
    </row>
    <row r="54" spans="1:1" ht="16.5" customHeight="1">
      <c r="A54" s="1"/>
    </row>
    <row r="55" spans="1:1" ht="16.5" customHeight="1">
      <c r="A55" s="1"/>
    </row>
    <row r="56" spans="1:1" ht="16.5" customHeight="1">
      <c r="A56" s="1"/>
    </row>
    <row r="57" spans="1:1" ht="16.5" customHeight="1">
      <c r="A57" s="1"/>
    </row>
    <row r="58" spans="1:1" ht="16.5" customHeight="1">
      <c r="A58" s="1"/>
    </row>
    <row r="59" spans="1:1" ht="16.5" customHeight="1">
      <c r="A59" s="1"/>
    </row>
    <row r="60" spans="1:1" ht="16.5" customHeight="1">
      <c r="A60" s="1"/>
    </row>
    <row r="61" spans="1:1" ht="16.5" customHeight="1">
      <c r="A61" s="1"/>
    </row>
    <row r="62" spans="1:1" ht="16.5" customHeight="1">
      <c r="A62" s="1"/>
    </row>
    <row r="63" spans="1:1" ht="16.5" customHeight="1">
      <c r="A63" s="1"/>
    </row>
    <row r="64" spans="1:1" ht="16.5" customHeight="1">
      <c r="A64" s="1"/>
    </row>
    <row r="65" spans="1:1" ht="16.5" customHeight="1">
      <c r="A65" s="1"/>
    </row>
    <row r="66" spans="1:1" ht="16.5" customHeight="1">
      <c r="A66" s="1"/>
    </row>
    <row r="67" spans="1:1" ht="16.5" customHeight="1">
      <c r="A67" s="1"/>
    </row>
    <row r="68" spans="1:1" ht="16.5" customHeight="1">
      <c r="A68" s="1"/>
    </row>
    <row r="69" spans="1:1" ht="16.5" customHeight="1">
      <c r="A69" s="1"/>
    </row>
    <row r="70" spans="1:1" ht="16.5" customHeight="1">
      <c r="A70" s="1"/>
    </row>
    <row r="71" spans="1:1" ht="16.5" customHeight="1">
      <c r="A71" s="1"/>
    </row>
    <row r="72" spans="1:1" ht="16.5" customHeight="1">
      <c r="A72" s="1"/>
    </row>
    <row r="73" spans="1:1" ht="16.5" customHeight="1">
      <c r="A73" s="1"/>
    </row>
    <row r="74" spans="1:1" ht="16.5" customHeight="1">
      <c r="A74" s="1"/>
    </row>
    <row r="75" spans="1:1" ht="16.5" customHeight="1">
      <c r="A75" s="1"/>
    </row>
    <row r="76" spans="1:1" ht="16.5" customHeight="1">
      <c r="A76" s="1"/>
    </row>
    <row r="77" spans="1:1" ht="16.5" customHeight="1">
      <c r="A77" s="1"/>
    </row>
    <row r="78" spans="1:1" ht="16.5" customHeight="1">
      <c r="A78" s="1"/>
    </row>
    <row r="79" spans="1:1" ht="16.5" customHeight="1">
      <c r="A79" s="1"/>
    </row>
    <row r="80" spans="1:1" ht="16.5" customHeight="1">
      <c r="A80" s="1"/>
    </row>
    <row r="81" spans="1:1" ht="16.5" customHeight="1">
      <c r="A81" s="1"/>
    </row>
    <row r="82" spans="1:1" ht="16.5" customHeight="1">
      <c r="A82" s="1"/>
    </row>
    <row r="83" spans="1:1" ht="16.5" customHeight="1">
      <c r="A83" s="1"/>
    </row>
    <row r="84" spans="1:1" ht="16.5" customHeight="1">
      <c r="A84" s="1"/>
    </row>
    <row r="85" spans="1:1" ht="16.5" customHeight="1">
      <c r="A85" s="1"/>
    </row>
    <row r="86" spans="1:1" ht="16.5" customHeight="1">
      <c r="A86" s="1"/>
    </row>
    <row r="87" spans="1:1" ht="16.5" customHeight="1">
      <c r="A87" s="1"/>
    </row>
    <row r="88" spans="1:1" ht="16.5" customHeight="1">
      <c r="A88" s="1"/>
    </row>
    <row r="89" spans="1:1" ht="16.5" customHeight="1">
      <c r="A89" s="1"/>
    </row>
    <row r="90" spans="1:1" ht="16.5" customHeight="1">
      <c r="A90" s="1"/>
    </row>
    <row r="91" spans="1:1" ht="16.5" customHeight="1">
      <c r="A91" s="1"/>
    </row>
    <row r="92" spans="1:1" ht="16.5" customHeight="1">
      <c r="A92" s="1"/>
    </row>
    <row r="93" spans="1:1" ht="16.5" customHeight="1">
      <c r="A93" s="1"/>
    </row>
    <row r="94" spans="1:1" ht="16.5" customHeight="1">
      <c r="A94" s="1"/>
    </row>
    <row r="95" spans="1:1" ht="16.5" customHeight="1">
      <c r="A95" s="1"/>
    </row>
    <row r="96" spans="1:1" ht="16.5" customHeight="1">
      <c r="A96" s="1"/>
    </row>
    <row r="97" spans="1:1" ht="16.5" customHeight="1">
      <c r="A97" s="1"/>
    </row>
    <row r="98" spans="1:1" ht="16.5" customHeight="1">
      <c r="A98" s="1"/>
    </row>
    <row r="99" spans="1:1" ht="16.5" customHeight="1">
      <c r="A99" s="1"/>
    </row>
    <row r="100" spans="1:1" ht="16.5" customHeight="1">
      <c r="A100" s="1"/>
    </row>
    <row r="101" spans="1:1" ht="16.5" customHeight="1">
      <c r="A101" s="1"/>
    </row>
    <row r="102" spans="1:1" ht="16.5" customHeight="1">
      <c r="A102" s="1"/>
    </row>
    <row r="103" spans="1:1" ht="16.5" customHeight="1">
      <c r="A103" s="1"/>
    </row>
    <row r="104" spans="1:1" ht="16.5" customHeight="1">
      <c r="A104" s="1"/>
    </row>
    <row r="105" spans="1:1" ht="16.5" customHeight="1">
      <c r="A105" s="1"/>
    </row>
    <row r="106" spans="1:1" ht="16.5" customHeight="1">
      <c r="A106" s="1"/>
    </row>
    <row r="107" spans="1:1" ht="16.5" customHeight="1">
      <c r="A107" s="1"/>
    </row>
    <row r="108" spans="1:1" ht="16.5" customHeight="1">
      <c r="A108" s="1"/>
    </row>
    <row r="109" spans="1:1" ht="16.5" customHeight="1">
      <c r="A109" s="1"/>
    </row>
    <row r="110" spans="1:1" ht="16.5" customHeight="1">
      <c r="A110" s="1"/>
    </row>
    <row r="111" spans="1:1" ht="16.5" customHeight="1">
      <c r="A111" s="1"/>
    </row>
    <row r="112" spans="1:1" ht="16.5" customHeight="1">
      <c r="A112" s="1"/>
    </row>
    <row r="113" spans="1:1" ht="16.5" customHeight="1">
      <c r="A113" s="1"/>
    </row>
    <row r="114" spans="1:1" ht="16.5" customHeight="1">
      <c r="A114" s="1"/>
    </row>
    <row r="115" spans="1:1" ht="16.5" customHeight="1">
      <c r="A115" s="1"/>
    </row>
    <row r="116" spans="1:1" ht="16.5" customHeight="1">
      <c r="A116" s="1"/>
    </row>
    <row r="117" spans="1:1" ht="16.5" customHeight="1">
      <c r="A117" s="1"/>
    </row>
    <row r="118" spans="1:1" ht="16.5" customHeight="1">
      <c r="A118" s="1"/>
    </row>
    <row r="119" spans="1:1" ht="16.5" customHeight="1">
      <c r="A119" s="1"/>
    </row>
    <row r="120" spans="1:1" ht="16.5" customHeight="1">
      <c r="A120" s="1"/>
    </row>
    <row r="121" spans="1:1" ht="16.5" customHeight="1">
      <c r="A121" s="1"/>
    </row>
    <row r="122" spans="1:1" ht="16.5" customHeight="1">
      <c r="A122" s="1"/>
    </row>
    <row r="123" spans="1:1" ht="16.5" customHeight="1">
      <c r="A123" s="1"/>
    </row>
    <row r="124" spans="1:1" ht="16.5" customHeight="1">
      <c r="A124" s="1"/>
    </row>
    <row r="125" spans="1:1" ht="16.5" customHeight="1">
      <c r="A125" s="1"/>
    </row>
    <row r="126" spans="1:1" ht="16.5" customHeight="1">
      <c r="A126" s="1"/>
    </row>
    <row r="127" spans="1:1" ht="16.5" customHeight="1">
      <c r="A127" s="1"/>
    </row>
    <row r="128" spans="1:1" ht="16.5" customHeight="1">
      <c r="A128" s="1"/>
    </row>
    <row r="129" spans="1:1" ht="16.5" customHeight="1">
      <c r="A129" s="1"/>
    </row>
    <row r="130" spans="1:1" ht="16.5" customHeight="1">
      <c r="A130" s="1"/>
    </row>
    <row r="131" spans="1:1" ht="16.5" customHeight="1">
      <c r="A131" s="1"/>
    </row>
    <row r="132" spans="1:1" ht="16.5" customHeight="1">
      <c r="A132" s="1"/>
    </row>
    <row r="133" spans="1:1" ht="16.5" customHeight="1">
      <c r="A133" s="1"/>
    </row>
    <row r="134" spans="1:1" ht="16.5" customHeight="1">
      <c r="A134" s="1"/>
    </row>
    <row r="135" spans="1:1" ht="16.5" customHeight="1">
      <c r="A135" s="1"/>
    </row>
    <row r="136" spans="1:1" ht="16.5" customHeight="1">
      <c r="A136" s="1"/>
    </row>
    <row r="137" spans="1:1" ht="16.5" customHeight="1">
      <c r="A137" s="1"/>
    </row>
    <row r="138" spans="1:1" ht="16.5" customHeight="1">
      <c r="A138" s="1"/>
    </row>
    <row r="139" spans="1:1" ht="16.5" customHeight="1">
      <c r="A139" s="1"/>
    </row>
    <row r="140" spans="1:1" ht="16.5" customHeight="1">
      <c r="A140" s="1"/>
    </row>
    <row r="141" spans="1:1" ht="16.5" customHeight="1">
      <c r="A141" s="1"/>
    </row>
    <row r="142" spans="1:1" ht="16.5" customHeight="1">
      <c r="A142" s="1"/>
    </row>
    <row r="143" spans="1:1" ht="16.5" customHeight="1">
      <c r="A143" s="1"/>
    </row>
    <row r="144" spans="1:1" ht="16.5" customHeight="1">
      <c r="A144" s="1"/>
    </row>
    <row r="145" spans="1:1" ht="16.5" customHeight="1">
      <c r="A145" s="1"/>
    </row>
    <row r="146" spans="1:1" ht="16.5" customHeight="1">
      <c r="A146" s="1"/>
    </row>
    <row r="147" spans="1:1" ht="16.5" customHeight="1">
      <c r="A147" s="1"/>
    </row>
    <row r="148" spans="1:1" ht="16.5" customHeight="1">
      <c r="A148" s="1"/>
    </row>
    <row r="149" spans="1:1" ht="16.5" customHeight="1">
      <c r="A149" s="1"/>
    </row>
    <row r="150" spans="1:1" ht="16.5" customHeight="1">
      <c r="A150" s="1"/>
    </row>
    <row r="151" spans="1:1" ht="16.5" customHeight="1">
      <c r="A151" s="1"/>
    </row>
    <row r="152" spans="1:1" ht="16.5" customHeight="1">
      <c r="A152" s="1"/>
    </row>
    <row r="153" spans="1:1" ht="16.5" customHeight="1">
      <c r="A153" s="1"/>
    </row>
    <row r="154" spans="1:1" ht="16.5" customHeight="1">
      <c r="A154" s="1"/>
    </row>
    <row r="155" spans="1:1" ht="16.5" customHeight="1">
      <c r="A155" s="1"/>
    </row>
    <row r="156" spans="1:1" ht="16.5" customHeight="1">
      <c r="A156" s="1"/>
    </row>
    <row r="157" spans="1:1" ht="16.5" customHeight="1">
      <c r="A157" s="1"/>
    </row>
    <row r="158" spans="1:1" ht="16.5" customHeight="1">
      <c r="A158" s="1"/>
    </row>
    <row r="159" spans="1:1" ht="16.5" customHeight="1">
      <c r="A159" s="1"/>
    </row>
    <row r="160" spans="1:1" ht="16.5" customHeight="1">
      <c r="A160" s="1"/>
    </row>
    <row r="161" spans="1:1" ht="16.5" customHeight="1">
      <c r="A161" s="1"/>
    </row>
    <row r="162" spans="1:1" ht="16.5" customHeight="1">
      <c r="A162" s="1"/>
    </row>
    <row r="163" spans="1:1" ht="16.5" customHeight="1">
      <c r="A163" s="1"/>
    </row>
    <row r="164" spans="1:1" ht="16.5" customHeight="1">
      <c r="A164" s="1"/>
    </row>
    <row r="165" spans="1:1" ht="16.5" customHeight="1">
      <c r="A165" s="1"/>
    </row>
    <row r="166" spans="1:1" ht="16.5" customHeight="1">
      <c r="A166" s="1"/>
    </row>
    <row r="167" spans="1:1" ht="16.5" customHeight="1">
      <c r="A167" s="1"/>
    </row>
    <row r="168" spans="1:1" ht="16.5" customHeight="1">
      <c r="A168" s="1"/>
    </row>
    <row r="169" spans="1:1" ht="16.5" customHeight="1">
      <c r="A169" s="1"/>
    </row>
    <row r="170" spans="1:1" ht="16.5" customHeight="1">
      <c r="A170" s="1"/>
    </row>
    <row r="171" spans="1:1" ht="16.5" customHeight="1">
      <c r="A171" s="1"/>
    </row>
    <row r="172" spans="1:1" ht="16.5" customHeight="1">
      <c r="A172" s="1"/>
    </row>
    <row r="173" spans="1:1" ht="16.5" customHeight="1">
      <c r="A173" s="1"/>
    </row>
    <row r="174" spans="1:1" ht="16.5" customHeight="1">
      <c r="A174" s="1"/>
    </row>
    <row r="175" spans="1:1" ht="16.5" customHeight="1">
      <c r="A175" s="1"/>
    </row>
    <row r="176" spans="1:1" ht="16.5" customHeight="1">
      <c r="A176" s="1"/>
    </row>
    <row r="177" spans="1:1" ht="16.5" customHeight="1">
      <c r="A177" s="1"/>
    </row>
    <row r="178" spans="1:1" ht="16.5" customHeight="1">
      <c r="A178" s="1"/>
    </row>
    <row r="179" spans="1:1" ht="16.5" customHeight="1">
      <c r="A179" s="1"/>
    </row>
    <row r="180" spans="1:1" ht="16.5" customHeight="1">
      <c r="A180" s="1"/>
    </row>
    <row r="181" spans="1:1" ht="16.5" customHeight="1">
      <c r="A181" s="1"/>
    </row>
    <row r="182" spans="1:1" ht="16.5" customHeight="1">
      <c r="A182" s="1"/>
    </row>
    <row r="183" spans="1:1" ht="16.5" customHeight="1">
      <c r="A183" s="1"/>
    </row>
    <row r="184" spans="1:1" ht="16.5" customHeight="1">
      <c r="A184" s="1"/>
    </row>
    <row r="185" spans="1:1" ht="16.5" customHeight="1">
      <c r="A185" s="1"/>
    </row>
    <row r="186" spans="1:1" ht="16.5" customHeight="1">
      <c r="A186" s="1"/>
    </row>
    <row r="187" spans="1:1" ht="16.5" customHeight="1">
      <c r="A187" s="1"/>
    </row>
    <row r="188" spans="1:1" ht="16.5" customHeight="1">
      <c r="A188" s="1"/>
    </row>
    <row r="189" spans="1:1" ht="16.5" customHeight="1">
      <c r="A189" s="1"/>
    </row>
    <row r="190" spans="1:1" ht="16.5" customHeight="1">
      <c r="A190" s="1"/>
    </row>
    <row r="191" spans="1:1" ht="16.5" customHeight="1">
      <c r="A191" s="1"/>
    </row>
    <row r="192" spans="1:1" ht="16.5" customHeight="1">
      <c r="A192" s="1"/>
    </row>
    <row r="193" spans="1:1" ht="16.5" customHeight="1">
      <c r="A193" s="1"/>
    </row>
    <row r="194" spans="1:1" ht="16.5" customHeight="1">
      <c r="A194" s="1"/>
    </row>
    <row r="195" spans="1:1" ht="16.5" customHeight="1">
      <c r="A195" s="1"/>
    </row>
    <row r="196" spans="1:1" ht="16.5" customHeight="1">
      <c r="A196" s="1"/>
    </row>
    <row r="197" spans="1:1" ht="16.5" customHeight="1">
      <c r="A197" s="1"/>
    </row>
    <row r="198" spans="1:1" ht="16.5" customHeight="1">
      <c r="A198" s="1"/>
    </row>
    <row r="199" spans="1:1" ht="16.5" customHeight="1">
      <c r="A199" s="1"/>
    </row>
    <row r="200" spans="1:1" ht="16.5" customHeight="1">
      <c r="A200" s="1"/>
    </row>
    <row r="201" spans="1:1" ht="16.5" customHeight="1">
      <c r="A201" s="1"/>
    </row>
    <row r="202" spans="1:1" ht="16.5" customHeight="1">
      <c r="A202" s="1"/>
    </row>
    <row r="203" spans="1:1" ht="16.5" customHeight="1">
      <c r="A203" s="1"/>
    </row>
    <row r="204" spans="1:1" ht="16.5" customHeight="1">
      <c r="A204" s="1"/>
    </row>
    <row r="205" spans="1:1" ht="16.5" customHeight="1">
      <c r="A205" s="1"/>
    </row>
    <row r="206" spans="1:1" ht="16.5" customHeight="1">
      <c r="A206" s="1"/>
    </row>
    <row r="207" spans="1:1" ht="16.5" customHeight="1">
      <c r="A207" s="1"/>
    </row>
    <row r="208" spans="1:1" ht="16.5" customHeight="1">
      <c r="A208" s="1"/>
    </row>
    <row r="209" spans="1:1" ht="16.5" customHeight="1">
      <c r="A209" s="1"/>
    </row>
    <row r="210" spans="1:1" ht="16.5" customHeight="1">
      <c r="A210" s="1"/>
    </row>
    <row r="211" spans="1:1" ht="16.5" customHeight="1">
      <c r="A211" s="1"/>
    </row>
    <row r="212" spans="1:1" ht="16.5" customHeight="1">
      <c r="A212" s="1"/>
    </row>
    <row r="213" spans="1:1" ht="16.5" customHeight="1">
      <c r="A213" s="1"/>
    </row>
    <row r="214" spans="1:1" ht="16.5" customHeight="1">
      <c r="A214" s="1"/>
    </row>
    <row r="215" spans="1:1" ht="16.5" customHeight="1">
      <c r="A215" s="1"/>
    </row>
    <row r="216" spans="1:1" ht="16.5" customHeight="1">
      <c r="A216" s="1"/>
    </row>
    <row r="217" spans="1:1" ht="16.5" customHeight="1">
      <c r="A217" s="1"/>
    </row>
    <row r="218" spans="1:1" ht="16.5" customHeight="1">
      <c r="A218" s="1"/>
    </row>
    <row r="219" spans="1:1" ht="16.5" customHeight="1">
      <c r="A219" s="1"/>
    </row>
    <row r="220" spans="1:1" ht="16.5" customHeight="1">
      <c r="A220" s="1"/>
    </row>
    <row r="221" spans="1:1" ht="16.5" customHeight="1">
      <c r="A221" s="1"/>
    </row>
    <row r="222" spans="1:1" ht="16.5" customHeight="1">
      <c r="A222" s="1"/>
    </row>
    <row r="223" spans="1:1" ht="16.5" customHeight="1">
      <c r="A223" s="1"/>
    </row>
    <row r="224" spans="1:1" ht="16.5" customHeight="1">
      <c r="A224" s="1"/>
    </row>
    <row r="225" spans="1:1" ht="16.5" customHeight="1">
      <c r="A225" s="1"/>
    </row>
    <row r="226" spans="1:1" ht="16.5" customHeight="1">
      <c r="A226" s="1"/>
    </row>
    <row r="227" spans="1:1" ht="16.5" customHeight="1">
      <c r="A227" s="1"/>
    </row>
    <row r="228" spans="1:1" ht="16.5" customHeight="1">
      <c r="A228" s="1"/>
    </row>
    <row r="229" spans="1:1" ht="16.5" customHeight="1">
      <c r="A229" s="1"/>
    </row>
    <row r="230" spans="1:1" ht="16.5" customHeight="1">
      <c r="A230" s="1"/>
    </row>
    <row r="231" spans="1:1" ht="16.5" customHeight="1">
      <c r="A231" s="1"/>
    </row>
    <row r="232" spans="1:1" ht="16.5" customHeight="1">
      <c r="A232" s="1"/>
    </row>
    <row r="233" spans="1:1" ht="16.5" customHeight="1">
      <c r="A233" s="1"/>
    </row>
    <row r="234" spans="1:1" ht="16.5" customHeight="1">
      <c r="A234" s="1"/>
    </row>
    <row r="235" spans="1:1" ht="16.5" customHeight="1">
      <c r="A235" s="1"/>
    </row>
    <row r="236" spans="1:1" ht="16.5" customHeight="1">
      <c r="A236" s="1"/>
    </row>
    <row r="237" spans="1:1" ht="16.5" customHeight="1">
      <c r="A237" s="1"/>
    </row>
    <row r="238" spans="1:1" ht="16.5" customHeight="1">
      <c r="A238" s="1"/>
    </row>
    <row r="239" spans="1:1" ht="16.5" customHeight="1">
      <c r="A239" s="1"/>
    </row>
    <row r="240" spans="1:1" ht="16.5" customHeight="1">
      <c r="A240" s="1"/>
    </row>
    <row r="241" spans="1:1" ht="16.5" customHeight="1">
      <c r="A241" s="1"/>
    </row>
    <row r="242" spans="1:1" ht="16.5" customHeight="1">
      <c r="A242" s="1"/>
    </row>
    <row r="243" spans="1:1" ht="16.5" customHeight="1">
      <c r="A243" s="1"/>
    </row>
    <row r="244" spans="1:1" ht="16.5" customHeight="1">
      <c r="A244" s="1"/>
    </row>
    <row r="245" spans="1:1" ht="16.5" customHeight="1">
      <c r="A245" s="1"/>
    </row>
    <row r="246" spans="1:1" ht="16.5" customHeight="1">
      <c r="A246" s="1"/>
    </row>
    <row r="247" spans="1:1" ht="16.5" customHeight="1">
      <c r="A247" s="1"/>
    </row>
    <row r="248" spans="1:1" ht="16.5" customHeight="1">
      <c r="A248" s="1"/>
    </row>
    <row r="249" spans="1:1" ht="16.5" customHeight="1">
      <c r="A249" s="1"/>
    </row>
    <row r="250" spans="1:1" ht="16.5" customHeight="1">
      <c r="A250" s="1"/>
    </row>
    <row r="251" spans="1:1" ht="16.5" customHeight="1">
      <c r="A251" s="1"/>
    </row>
    <row r="252" spans="1:1" ht="16.5" customHeight="1">
      <c r="A252" s="1"/>
    </row>
    <row r="253" spans="1:1" ht="16.5" customHeight="1">
      <c r="A253" s="1"/>
    </row>
    <row r="254" spans="1:1" ht="16.5" customHeight="1">
      <c r="A254" s="1"/>
    </row>
    <row r="255" spans="1:1" ht="16.5" customHeight="1">
      <c r="A255" s="1"/>
    </row>
    <row r="256" spans="1:1" ht="16.5" customHeight="1">
      <c r="A256" s="1"/>
    </row>
    <row r="257" spans="1:1" ht="16.5" customHeight="1">
      <c r="A257" s="1"/>
    </row>
    <row r="258" spans="1:1" ht="16.5" customHeight="1">
      <c r="A258" s="1"/>
    </row>
    <row r="259" spans="1:1" ht="16.5" customHeight="1">
      <c r="A259" s="1"/>
    </row>
    <row r="260" spans="1:1" ht="16.5" customHeight="1">
      <c r="A260" s="1"/>
    </row>
    <row r="261" spans="1:1" ht="16.5" customHeight="1">
      <c r="A261" s="1"/>
    </row>
    <row r="262" spans="1:1" ht="16.5" customHeight="1">
      <c r="A262" s="1"/>
    </row>
    <row r="263" spans="1:1" ht="16.5" customHeight="1">
      <c r="A263" s="1"/>
    </row>
    <row r="264" spans="1:1" ht="16.5" customHeight="1">
      <c r="A264" s="1"/>
    </row>
    <row r="265" spans="1:1" ht="16.5" customHeight="1">
      <c r="A265" s="1"/>
    </row>
    <row r="266" spans="1:1" ht="16.5" customHeight="1">
      <c r="A266" s="1"/>
    </row>
    <row r="267" spans="1:1" ht="16.5" customHeight="1">
      <c r="A267" s="1"/>
    </row>
    <row r="268" spans="1:1" ht="16.5" customHeight="1">
      <c r="A268" s="1"/>
    </row>
    <row r="269" spans="1:1" ht="16.5" customHeight="1">
      <c r="A269" s="1"/>
    </row>
    <row r="270" spans="1:1" ht="16.5" customHeight="1">
      <c r="A270" s="1"/>
    </row>
    <row r="271" spans="1:1" ht="16.5" customHeight="1">
      <c r="A271" s="1"/>
    </row>
    <row r="272" spans="1:1" ht="16.5" customHeight="1">
      <c r="A272" s="1"/>
    </row>
    <row r="273" spans="1:1" ht="16.5" customHeight="1">
      <c r="A273" s="1"/>
    </row>
    <row r="274" spans="1:1" ht="16.5" customHeight="1">
      <c r="A274" s="1"/>
    </row>
    <row r="275" spans="1:1" ht="16.5" customHeight="1">
      <c r="A275" s="1"/>
    </row>
    <row r="276" spans="1:1" ht="16.5" customHeight="1">
      <c r="A276" s="1"/>
    </row>
    <row r="277" spans="1:1" ht="16.5" customHeight="1">
      <c r="A277" s="1"/>
    </row>
    <row r="278" spans="1:1" ht="16.5" customHeight="1">
      <c r="A278" s="1"/>
    </row>
    <row r="279" spans="1:1" ht="16.5" customHeight="1">
      <c r="A279" s="1"/>
    </row>
    <row r="280" spans="1:1" ht="16.5" customHeight="1">
      <c r="A280" s="1"/>
    </row>
    <row r="281" spans="1:1" ht="16.5" customHeight="1">
      <c r="A281" s="1"/>
    </row>
    <row r="282" spans="1:1" ht="16.5" customHeight="1">
      <c r="A282" s="1"/>
    </row>
    <row r="283" spans="1:1" ht="16.5" customHeight="1">
      <c r="A283" s="1"/>
    </row>
    <row r="284" spans="1:1" ht="16.5" customHeight="1">
      <c r="A284" s="1"/>
    </row>
    <row r="285" spans="1:1" ht="16.5" customHeight="1">
      <c r="A285" s="1"/>
    </row>
    <row r="286" spans="1:1" ht="16.5" customHeight="1">
      <c r="A286" s="1"/>
    </row>
    <row r="287" spans="1:1" ht="16.5" customHeight="1">
      <c r="A287" s="1"/>
    </row>
    <row r="288" spans="1:1" ht="16.5" customHeight="1">
      <c r="A288" s="1"/>
    </row>
    <row r="289" spans="1:1" ht="16.5" customHeight="1">
      <c r="A289" s="1"/>
    </row>
    <row r="290" spans="1:1" ht="16.5" customHeight="1">
      <c r="A290" s="1"/>
    </row>
    <row r="291" spans="1:1" ht="16.5" customHeight="1">
      <c r="A291" s="1"/>
    </row>
    <row r="292" spans="1:1" ht="16.5" customHeight="1">
      <c r="A292" s="1"/>
    </row>
    <row r="293" spans="1:1" ht="16.5" customHeight="1">
      <c r="A293" s="1"/>
    </row>
    <row r="294" spans="1:1" ht="16.5" customHeight="1">
      <c r="A294" s="1"/>
    </row>
    <row r="295" spans="1:1" ht="16.5" customHeight="1">
      <c r="A295" s="1"/>
    </row>
    <row r="296" spans="1:1" ht="16.5" customHeight="1">
      <c r="A296" s="1"/>
    </row>
    <row r="297" spans="1:1" ht="16.5" customHeight="1">
      <c r="A297" s="1"/>
    </row>
    <row r="298" spans="1:1" ht="16.5" customHeight="1">
      <c r="A298" s="1"/>
    </row>
    <row r="299" spans="1:1" ht="16.5" customHeight="1">
      <c r="A299" s="1"/>
    </row>
    <row r="300" spans="1:1" ht="16.5" customHeight="1">
      <c r="A300" s="1"/>
    </row>
    <row r="301" spans="1:1" ht="16.5" customHeight="1">
      <c r="A301" s="1"/>
    </row>
    <row r="302" spans="1:1" ht="16.5" customHeight="1">
      <c r="A302" s="1"/>
    </row>
    <row r="303" spans="1:1" ht="16.5" customHeight="1">
      <c r="A303" s="1"/>
    </row>
    <row r="304" spans="1:1" ht="16.5" customHeight="1">
      <c r="A304" s="1"/>
    </row>
    <row r="305" spans="1:1" ht="16.5" customHeight="1">
      <c r="A305" s="1"/>
    </row>
    <row r="306" spans="1:1" ht="16.5" customHeight="1">
      <c r="A306" s="1"/>
    </row>
    <row r="307" spans="1:1" ht="16.5" customHeight="1">
      <c r="A307" s="1"/>
    </row>
    <row r="308" spans="1:1" ht="16.5" customHeight="1">
      <c r="A308" s="1"/>
    </row>
    <row r="309" spans="1:1" ht="16.5" customHeight="1">
      <c r="A309" s="1"/>
    </row>
    <row r="310" spans="1:1" ht="16.5" customHeight="1">
      <c r="A310" s="1"/>
    </row>
    <row r="311" spans="1:1" ht="16.5" customHeight="1">
      <c r="A311" s="1"/>
    </row>
    <row r="312" spans="1:1" ht="16.5" customHeight="1">
      <c r="A312" s="1"/>
    </row>
    <row r="313" spans="1:1" ht="16.5" customHeight="1">
      <c r="A313" s="1"/>
    </row>
    <row r="314" spans="1:1" ht="16.5" customHeight="1">
      <c r="A314" s="1"/>
    </row>
    <row r="315" spans="1:1" ht="16.5" customHeight="1">
      <c r="A315" s="1"/>
    </row>
    <row r="316" spans="1:1" ht="16.5" customHeight="1">
      <c r="A316" s="1"/>
    </row>
    <row r="317" spans="1:1" ht="16.5" customHeight="1">
      <c r="A317" s="1"/>
    </row>
    <row r="318" spans="1:1" ht="16.5" customHeight="1">
      <c r="A318" s="1"/>
    </row>
    <row r="319" spans="1:1" ht="16.5" customHeight="1">
      <c r="A319" s="1"/>
    </row>
    <row r="320" spans="1:1" ht="16.5" customHeight="1">
      <c r="A320" s="1"/>
    </row>
    <row r="321" spans="1:1" ht="16.5" customHeight="1">
      <c r="A321" s="1"/>
    </row>
    <row r="322" spans="1:1" ht="16.5" customHeight="1">
      <c r="A322" s="1"/>
    </row>
    <row r="323" spans="1:1" ht="16.5" customHeight="1">
      <c r="A323" s="1"/>
    </row>
    <row r="324" spans="1:1" ht="16.5" customHeight="1">
      <c r="A324" s="1"/>
    </row>
    <row r="325" spans="1:1" ht="16.5" customHeight="1">
      <c r="A325" s="1"/>
    </row>
    <row r="326" spans="1:1" ht="16.5" customHeight="1">
      <c r="A326" s="1"/>
    </row>
    <row r="327" spans="1:1" ht="16.5" customHeight="1">
      <c r="A327" s="1"/>
    </row>
    <row r="328" spans="1:1" ht="16.5" customHeight="1">
      <c r="A328" s="1"/>
    </row>
    <row r="329" spans="1:1" ht="16.5" customHeight="1">
      <c r="A329" s="1"/>
    </row>
    <row r="330" spans="1:1" ht="16.5" customHeight="1">
      <c r="A330" s="1"/>
    </row>
    <row r="331" spans="1:1" ht="16.5" customHeight="1">
      <c r="A331" s="1"/>
    </row>
    <row r="332" spans="1:1" ht="16.5" customHeight="1">
      <c r="A332" s="1"/>
    </row>
    <row r="333" spans="1:1" ht="16.5" customHeight="1">
      <c r="A333" s="1"/>
    </row>
    <row r="334" spans="1:1" ht="16.5" customHeight="1">
      <c r="A334" s="1"/>
    </row>
    <row r="335" spans="1:1" ht="16.5" customHeight="1">
      <c r="A335" s="1"/>
    </row>
    <row r="336" spans="1:1" ht="16.5" customHeight="1">
      <c r="A336" s="1"/>
    </row>
    <row r="337" spans="1:1" ht="16.5" customHeight="1">
      <c r="A337" s="1"/>
    </row>
    <row r="338" spans="1:1" ht="16.5" customHeight="1">
      <c r="A338" s="1"/>
    </row>
    <row r="339" spans="1:1" ht="16.5" customHeight="1">
      <c r="A339" s="1"/>
    </row>
    <row r="340" spans="1:1" ht="16.5" customHeight="1">
      <c r="A340" s="1"/>
    </row>
    <row r="341" spans="1:1" ht="16.5" customHeight="1">
      <c r="A341" s="1"/>
    </row>
    <row r="342" spans="1:1" ht="16.5" customHeight="1">
      <c r="A342" s="1"/>
    </row>
    <row r="343" spans="1:1" ht="16.5" customHeight="1">
      <c r="A343" s="1"/>
    </row>
    <row r="344" spans="1:1" ht="16.5" customHeight="1">
      <c r="A344" s="1"/>
    </row>
    <row r="345" spans="1:1" ht="16.5" customHeight="1">
      <c r="A345" s="1"/>
    </row>
    <row r="346" spans="1:1" ht="16.5" customHeight="1">
      <c r="A346" s="1"/>
    </row>
    <row r="347" spans="1:1" ht="16.5" customHeight="1">
      <c r="A347" s="1"/>
    </row>
    <row r="348" spans="1:1" ht="16.5" customHeight="1">
      <c r="A348" s="1"/>
    </row>
    <row r="349" spans="1:1" ht="16.5" customHeight="1">
      <c r="A349" s="1"/>
    </row>
    <row r="350" spans="1:1" ht="16.5" customHeight="1">
      <c r="A350" s="1"/>
    </row>
    <row r="351" spans="1:1" ht="16.5" customHeight="1">
      <c r="A351" s="1"/>
    </row>
    <row r="352" spans="1:1" ht="16.5" customHeight="1">
      <c r="A352" s="1"/>
    </row>
    <row r="353" spans="1:1" ht="16.5" customHeight="1">
      <c r="A353" s="1"/>
    </row>
    <row r="354" spans="1:1" ht="16.5" customHeight="1">
      <c r="A354" s="1"/>
    </row>
    <row r="355" spans="1:1" ht="16.5" customHeight="1">
      <c r="A355" s="1"/>
    </row>
    <row r="356" spans="1:1" ht="16.5" customHeight="1">
      <c r="A356" s="1"/>
    </row>
    <row r="357" spans="1:1" ht="16.5" customHeight="1">
      <c r="A357" s="1"/>
    </row>
    <row r="358" spans="1:1" ht="16.5" customHeight="1">
      <c r="A358" s="1"/>
    </row>
    <row r="359" spans="1:1" ht="16.5" customHeight="1">
      <c r="A359" s="1"/>
    </row>
    <row r="360" spans="1:1" ht="16.5" customHeight="1">
      <c r="A360" s="1"/>
    </row>
    <row r="361" spans="1:1" ht="16.5" customHeight="1">
      <c r="A361" s="1"/>
    </row>
    <row r="362" spans="1:1" ht="16.5" customHeight="1">
      <c r="A362" s="1"/>
    </row>
    <row r="363" spans="1:1" ht="16.5" customHeight="1">
      <c r="A363" s="1"/>
    </row>
    <row r="364" spans="1:1" ht="16.5" customHeight="1">
      <c r="A364" s="1"/>
    </row>
    <row r="365" spans="1:1" ht="16.5" customHeight="1">
      <c r="A365" s="1"/>
    </row>
    <row r="366" spans="1:1" ht="16.5" customHeight="1">
      <c r="A366" s="1"/>
    </row>
    <row r="367" spans="1:1" ht="16.5" customHeight="1">
      <c r="A367" s="1"/>
    </row>
    <row r="368" spans="1:1" ht="16.5" customHeight="1">
      <c r="A368" s="1"/>
    </row>
    <row r="369" spans="1:1" ht="16.5" customHeight="1">
      <c r="A369" s="1"/>
    </row>
    <row r="370" spans="1:1" ht="16.5" customHeight="1">
      <c r="A370" s="1"/>
    </row>
    <row r="371" spans="1:1" ht="16.5" customHeight="1">
      <c r="A371" s="1"/>
    </row>
    <row r="372" spans="1:1" ht="16.5" customHeight="1">
      <c r="A372" s="1"/>
    </row>
    <row r="373" spans="1:1" ht="16.5" customHeight="1">
      <c r="A373" s="1"/>
    </row>
    <row r="374" spans="1:1" ht="16.5" customHeight="1">
      <c r="A374" s="1"/>
    </row>
    <row r="375" spans="1:1" ht="16.5" customHeight="1">
      <c r="A375" s="1"/>
    </row>
    <row r="376" spans="1:1" ht="16.5" customHeight="1">
      <c r="A376" s="1"/>
    </row>
    <row r="377" spans="1:1" ht="16.5" customHeight="1">
      <c r="A377" s="1"/>
    </row>
    <row r="378" spans="1:1" ht="16.5" customHeight="1">
      <c r="A378" s="1"/>
    </row>
    <row r="379" spans="1:1" ht="16.5" customHeight="1">
      <c r="A379" s="1"/>
    </row>
    <row r="380" spans="1:1" ht="16.5" customHeight="1">
      <c r="A380" s="1"/>
    </row>
    <row r="381" spans="1:1" ht="16.5" customHeight="1">
      <c r="A381" s="1"/>
    </row>
    <row r="382" spans="1:1" ht="16.5" customHeight="1">
      <c r="A382" s="1"/>
    </row>
    <row r="383" spans="1:1" ht="16.5" customHeight="1">
      <c r="A383" s="1"/>
    </row>
    <row r="384" spans="1:1" ht="16.5" customHeight="1">
      <c r="A384" s="1"/>
    </row>
    <row r="385" spans="1:1" ht="16.5" customHeight="1">
      <c r="A385" s="1"/>
    </row>
    <row r="386" spans="1:1" ht="16.5" customHeight="1">
      <c r="A386" s="1"/>
    </row>
    <row r="387" spans="1:1" ht="16.5" customHeight="1">
      <c r="A387" s="1"/>
    </row>
    <row r="388" spans="1:1" ht="16.5" customHeight="1">
      <c r="A388" s="1"/>
    </row>
    <row r="389" spans="1:1" ht="16.5" customHeight="1">
      <c r="A389" s="1"/>
    </row>
    <row r="390" spans="1:1" ht="16.5" customHeight="1">
      <c r="A390" s="1"/>
    </row>
    <row r="391" spans="1:1" ht="16.5" customHeight="1">
      <c r="A391" s="1"/>
    </row>
    <row r="392" spans="1:1" ht="16.5" customHeight="1">
      <c r="A392" s="1"/>
    </row>
    <row r="393" spans="1:1" ht="16.5" customHeight="1">
      <c r="A393" s="1"/>
    </row>
    <row r="394" spans="1:1" ht="16.5" customHeight="1">
      <c r="A394" s="1"/>
    </row>
    <row r="395" spans="1:1" ht="16.5" customHeight="1">
      <c r="A395" s="1"/>
    </row>
    <row r="396" spans="1:1" ht="16.5" customHeight="1">
      <c r="A396" s="1"/>
    </row>
    <row r="397" spans="1:1" ht="16.5" customHeight="1">
      <c r="A397" s="1"/>
    </row>
    <row r="398" spans="1:1" ht="16.5" customHeight="1">
      <c r="A398" s="1"/>
    </row>
    <row r="399" spans="1:1" ht="16.5" customHeight="1">
      <c r="A399" s="1"/>
    </row>
    <row r="400" spans="1:1" ht="16.5" customHeight="1">
      <c r="A400" s="1"/>
    </row>
    <row r="401" spans="1:1" ht="16.5" customHeight="1">
      <c r="A401" s="1"/>
    </row>
    <row r="402" spans="1:1" ht="16.5" customHeight="1">
      <c r="A402" s="1"/>
    </row>
    <row r="403" spans="1:1" ht="16.5" customHeight="1">
      <c r="A403" s="1"/>
    </row>
    <row r="404" spans="1:1" ht="16.5" customHeight="1">
      <c r="A404" s="1"/>
    </row>
    <row r="405" spans="1:1" ht="16.5" customHeight="1">
      <c r="A405" s="1"/>
    </row>
    <row r="406" spans="1:1" ht="16.5" customHeight="1">
      <c r="A406" s="1"/>
    </row>
    <row r="407" spans="1:1" ht="16.5" customHeight="1">
      <c r="A407" s="1"/>
    </row>
    <row r="408" spans="1:1" ht="16.5" customHeight="1">
      <c r="A408" s="1"/>
    </row>
    <row r="409" spans="1:1" ht="16.5" customHeight="1">
      <c r="A409" s="1"/>
    </row>
    <row r="410" spans="1:1" ht="16.5" customHeight="1">
      <c r="A410" s="1"/>
    </row>
    <row r="411" spans="1:1" ht="16.5" customHeight="1">
      <c r="A411" s="1"/>
    </row>
    <row r="412" spans="1:1" ht="16.5" customHeight="1">
      <c r="A412" s="1"/>
    </row>
    <row r="413" spans="1:1" ht="16.5" customHeight="1">
      <c r="A413" s="1"/>
    </row>
    <row r="414" spans="1:1" ht="16.5" customHeight="1">
      <c r="A414" s="1"/>
    </row>
    <row r="415" spans="1:1" ht="16.5" customHeight="1">
      <c r="A415" s="1"/>
    </row>
    <row r="416" spans="1:1" ht="16.5" customHeight="1">
      <c r="A416" s="1"/>
    </row>
    <row r="417" spans="1:1" ht="16.5" customHeight="1">
      <c r="A417" s="1"/>
    </row>
    <row r="418" spans="1:1" ht="16.5" customHeight="1">
      <c r="A418" s="1"/>
    </row>
    <row r="419" spans="1:1" ht="16.5" customHeight="1">
      <c r="A419" s="1"/>
    </row>
    <row r="420" spans="1:1" ht="16.5" customHeight="1">
      <c r="A420" s="1"/>
    </row>
    <row r="421" spans="1:1" ht="16.5" customHeight="1">
      <c r="A421" s="1"/>
    </row>
    <row r="422" spans="1:1" ht="16.5" customHeight="1">
      <c r="A422" s="1"/>
    </row>
    <row r="423" spans="1:1" ht="16.5" customHeight="1">
      <c r="A423" s="1"/>
    </row>
    <row r="424" spans="1:1" ht="16.5" customHeight="1">
      <c r="A424" s="1"/>
    </row>
    <row r="425" spans="1:1" ht="16.5" customHeight="1">
      <c r="A425" s="1"/>
    </row>
    <row r="426" spans="1:1" ht="16.5" customHeight="1">
      <c r="A426" s="1"/>
    </row>
    <row r="427" spans="1:1" ht="16.5" customHeight="1">
      <c r="A427" s="1"/>
    </row>
    <row r="428" spans="1:1" ht="16.5" customHeight="1">
      <c r="A428" s="1"/>
    </row>
    <row r="429" spans="1:1" ht="16.5" customHeight="1">
      <c r="A429" s="1"/>
    </row>
    <row r="430" spans="1:1" ht="16.5" customHeight="1">
      <c r="A430" s="1"/>
    </row>
    <row r="431" spans="1:1" ht="16.5" customHeight="1">
      <c r="A431" s="1"/>
    </row>
    <row r="432" spans="1:1" ht="16.5" customHeight="1">
      <c r="A432" s="1"/>
    </row>
    <row r="433" spans="1:1" ht="16.5" customHeight="1">
      <c r="A433" s="1"/>
    </row>
    <row r="434" spans="1:1" ht="16.5" customHeight="1">
      <c r="A434" s="1"/>
    </row>
    <row r="435" spans="1:1" ht="16.5" customHeight="1">
      <c r="A435" s="1"/>
    </row>
    <row r="436" spans="1:1" ht="16.5" customHeight="1">
      <c r="A436" s="1"/>
    </row>
    <row r="437" spans="1:1" ht="16.5" customHeight="1">
      <c r="A437" s="1"/>
    </row>
    <row r="438" spans="1:1" ht="16.5" customHeight="1">
      <c r="A438" s="1"/>
    </row>
    <row r="439" spans="1:1" ht="16.5" customHeight="1">
      <c r="A439" s="1"/>
    </row>
    <row r="440" spans="1:1" ht="16.5" customHeight="1">
      <c r="A440" s="1"/>
    </row>
    <row r="441" spans="1:1" ht="16.5" customHeight="1">
      <c r="A441" s="1"/>
    </row>
    <row r="442" spans="1:1" ht="16.5" customHeight="1">
      <c r="A442" s="1"/>
    </row>
    <row r="443" spans="1:1" ht="16.5" customHeight="1">
      <c r="A443" s="1"/>
    </row>
    <row r="444" spans="1:1" ht="16.5" customHeight="1">
      <c r="A444" s="1"/>
    </row>
    <row r="445" spans="1:1" ht="16.5" customHeight="1">
      <c r="A445" s="1"/>
    </row>
    <row r="446" spans="1:1" ht="16.5" customHeight="1">
      <c r="A446" s="1"/>
    </row>
    <row r="447" spans="1:1" ht="16.5" customHeight="1">
      <c r="A447" s="1"/>
    </row>
    <row r="448" spans="1:1" ht="16.5" customHeight="1">
      <c r="A448" s="1"/>
    </row>
    <row r="449" spans="1:1" ht="16.5" customHeight="1">
      <c r="A449" s="1"/>
    </row>
    <row r="450" spans="1:1" ht="16.5" customHeight="1">
      <c r="A450" s="1"/>
    </row>
    <row r="451" spans="1:1" ht="16.5" customHeight="1">
      <c r="A451" s="1"/>
    </row>
    <row r="452" spans="1:1" ht="16.5" customHeight="1">
      <c r="A452" s="1"/>
    </row>
    <row r="453" spans="1:1" ht="16.5" customHeight="1">
      <c r="A453" s="1"/>
    </row>
    <row r="454" spans="1:1" ht="16.5" customHeight="1">
      <c r="A454" s="1"/>
    </row>
    <row r="455" spans="1:1" ht="16.5" customHeight="1">
      <c r="A455" s="1"/>
    </row>
    <row r="456" spans="1:1" ht="16.5" customHeight="1">
      <c r="A456" s="1"/>
    </row>
    <row r="457" spans="1:1" ht="16.5" customHeight="1">
      <c r="A457" s="1"/>
    </row>
    <row r="458" spans="1:1" ht="16.5" customHeight="1">
      <c r="A458" s="1"/>
    </row>
    <row r="459" spans="1:1" ht="16.5" customHeight="1">
      <c r="A459" s="1"/>
    </row>
    <row r="460" spans="1:1" ht="16.5" customHeight="1">
      <c r="A460" s="1"/>
    </row>
    <row r="461" spans="1:1" ht="16.5" customHeight="1">
      <c r="A461" s="1"/>
    </row>
    <row r="462" spans="1:1" ht="16.5" customHeight="1">
      <c r="A462" s="1"/>
    </row>
    <row r="463" spans="1:1" ht="16.5" customHeight="1">
      <c r="A463" s="1"/>
    </row>
    <row r="464" spans="1:1" ht="16.5" customHeight="1">
      <c r="A464" s="1"/>
    </row>
    <row r="465" spans="1:1" ht="16.5" customHeight="1">
      <c r="A465" s="1"/>
    </row>
    <row r="466" spans="1:1" ht="16.5" customHeight="1">
      <c r="A466" s="1"/>
    </row>
    <row r="467" spans="1:1" ht="16.5" customHeight="1">
      <c r="A467" s="1"/>
    </row>
    <row r="468" spans="1:1" ht="16.5" customHeight="1">
      <c r="A468" s="1"/>
    </row>
    <row r="469" spans="1:1" ht="16.5" customHeight="1">
      <c r="A469" s="1"/>
    </row>
    <row r="470" spans="1:1" ht="16.5" customHeight="1">
      <c r="A470" s="1"/>
    </row>
    <row r="471" spans="1:1" ht="16.5" customHeight="1">
      <c r="A471" s="1"/>
    </row>
    <row r="472" spans="1:1" ht="16.5" customHeight="1">
      <c r="A472" s="1"/>
    </row>
    <row r="473" spans="1:1" ht="16.5" customHeight="1">
      <c r="A473" s="1"/>
    </row>
    <row r="474" spans="1:1" ht="16.5" customHeight="1">
      <c r="A474" s="1"/>
    </row>
    <row r="475" spans="1:1" ht="16.5" customHeight="1">
      <c r="A475" s="1"/>
    </row>
    <row r="476" spans="1:1" ht="16.5" customHeight="1">
      <c r="A476" s="1"/>
    </row>
    <row r="477" spans="1:1" ht="16.5" customHeight="1">
      <c r="A477" s="1"/>
    </row>
    <row r="478" spans="1:1" ht="16.5" customHeight="1">
      <c r="A478" s="1"/>
    </row>
    <row r="479" spans="1:1" ht="16.5" customHeight="1">
      <c r="A479" s="1"/>
    </row>
    <row r="480" spans="1:1" ht="16.5" customHeight="1">
      <c r="A480" s="1"/>
    </row>
    <row r="481" spans="1:1" ht="16.5" customHeight="1">
      <c r="A481" s="1"/>
    </row>
    <row r="482" spans="1:1" ht="16.5" customHeight="1">
      <c r="A482" s="1"/>
    </row>
    <row r="483" spans="1:1" ht="16.5" customHeight="1">
      <c r="A483" s="1"/>
    </row>
    <row r="484" spans="1:1" ht="16.5" customHeight="1">
      <c r="A484" s="1"/>
    </row>
    <row r="485" spans="1:1" ht="16.5" customHeight="1">
      <c r="A485" s="1"/>
    </row>
    <row r="486" spans="1:1" ht="16.5" customHeight="1">
      <c r="A486" s="1"/>
    </row>
    <row r="487" spans="1:1" ht="16.5" customHeight="1">
      <c r="A487" s="1"/>
    </row>
    <row r="488" spans="1:1" ht="16.5" customHeight="1">
      <c r="A488" s="1"/>
    </row>
    <row r="489" spans="1:1" ht="16.5" customHeight="1">
      <c r="A489" s="1"/>
    </row>
    <row r="490" spans="1:1" ht="16.5" customHeight="1">
      <c r="A490" s="1"/>
    </row>
    <row r="491" spans="1:1" ht="16.5" customHeight="1">
      <c r="A491" s="1"/>
    </row>
    <row r="492" spans="1:1" ht="16.5" customHeight="1">
      <c r="A492" s="1"/>
    </row>
    <row r="493" spans="1:1" ht="16.5" customHeight="1">
      <c r="A493" s="1"/>
    </row>
    <row r="494" spans="1:1" ht="16.5" customHeight="1">
      <c r="A494" s="1"/>
    </row>
    <row r="495" spans="1:1" ht="16.5" customHeight="1">
      <c r="A495" s="1"/>
    </row>
    <row r="496" spans="1:1" ht="16.5" customHeight="1">
      <c r="A496" s="1"/>
    </row>
    <row r="497" spans="1:1" ht="16.5" customHeight="1">
      <c r="A497" s="1"/>
    </row>
    <row r="498" spans="1:1" ht="16.5" customHeight="1">
      <c r="A498" s="1"/>
    </row>
    <row r="499" spans="1:1" ht="16.5" customHeight="1">
      <c r="A499" s="1"/>
    </row>
    <row r="500" spans="1:1" ht="16.5" customHeight="1">
      <c r="A500" s="1"/>
    </row>
    <row r="501" spans="1:1" ht="16.5" customHeight="1">
      <c r="A501" s="1"/>
    </row>
    <row r="502" spans="1:1" ht="16.5" customHeight="1">
      <c r="A502" s="1"/>
    </row>
    <row r="503" spans="1:1" ht="16.5" customHeight="1">
      <c r="A503" s="1"/>
    </row>
    <row r="504" spans="1:1" ht="16.5" customHeight="1">
      <c r="A504" s="1"/>
    </row>
    <row r="505" spans="1:1" ht="16.5" customHeight="1">
      <c r="A505" s="1"/>
    </row>
    <row r="506" spans="1:1" ht="16.5" customHeight="1">
      <c r="A506" s="1"/>
    </row>
    <row r="507" spans="1:1" ht="16.5" customHeight="1">
      <c r="A507" s="1"/>
    </row>
    <row r="508" spans="1:1" ht="16.5" customHeight="1">
      <c r="A508" s="1"/>
    </row>
    <row r="509" spans="1:1" ht="16.5" customHeight="1">
      <c r="A509" s="1"/>
    </row>
    <row r="510" spans="1:1" ht="16.5" customHeight="1">
      <c r="A510" s="1"/>
    </row>
    <row r="511" spans="1:1" ht="16.5" customHeight="1">
      <c r="A511" s="1"/>
    </row>
    <row r="512" spans="1:1" ht="16.5" customHeight="1">
      <c r="A512" s="1"/>
    </row>
    <row r="513" spans="1:1" ht="16.5" customHeight="1">
      <c r="A513" s="1"/>
    </row>
    <row r="514" spans="1:1" ht="16.5" customHeight="1">
      <c r="A514" s="1"/>
    </row>
    <row r="515" spans="1:1" ht="16.5" customHeight="1">
      <c r="A515" s="1"/>
    </row>
    <row r="516" spans="1:1" ht="16.5" customHeight="1">
      <c r="A516" s="1"/>
    </row>
    <row r="517" spans="1:1" ht="16.5" customHeight="1">
      <c r="A517" s="1"/>
    </row>
    <row r="518" spans="1:1" ht="16.5" customHeight="1">
      <c r="A518" s="1"/>
    </row>
    <row r="519" spans="1:1" ht="16.5" customHeight="1">
      <c r="A519" s="1"/>
    </row>
    <row r="520" spans="1:1" ht="16.5" customHeight="1">
      <c r="A520" s="1"/>
    </row>
    <row r="521" spans="1:1" ht="16.5" customHeight="1">
      <c r="A521" s="1"/>
    </row>
    <row r="522" spans="1:1" ht="16.5" customHeight="1">
      <c r="A522" s="1"/>
    </row>
    <row r="523" spans="1:1" ht="16.5" customHeight="1">
      <c r="A523" s="1"/>
    </row>
    <row r="524" spans="1:1" ht="16.5" customHeight="1">
      <c r="A524" s="1"/>
    </row>
    <row r="525" spans="1:1" ht="16.5" customHeight="1">
      <c r="A525" s="1"/>
    </row>
    <row r="526" spans="1:1" ht="16.5" customHeight="1">
      <c r="A526" s="1"/>
    </row>
    <row r="527" spans="1:1" ht="16.5" customHeight="1">
      <c r="A527" s="1"/>
    </row>
    <row r="528" spans="1:1" ht="16.5" customHeight="1">
      <c r="A528" s="1"/>
    </row>
    <row r="529" spans="1:1" ht="16.5" customHeight="1">
      <c r="A529" s="1"/>
    </row>
    <row r="530" spans="1:1" ht="16.5" customHeight="1">
      <c r="A530" s="1"/>
    </row>
    <row r="531" spans="1:1" ht="16.5" customHeight="1">
      <c r="A531" s="1"/>
    </row>
    <row r="532" spans="1:1" ht="16.5" customHeight="1">
      <c r="A532" s="1"/>
    </row>
    <row r="533" spans="1:1" ht="16.5" customHeight="1">
      <c r="A533" s="1"/>
    </row>
    <row r="534" spans="1:1" ht="16.5" customHeight="1">
      <c r="A534" s="1"/>
    </row>
    <row r="535" spans="1:1" ht="16.5" customHeight="1">
      <c r="A535" s="1"/>
    </row>
    <row r="536" spans="1:1" ht="16.5" customHeight="1">
      <c r="A536" s="1"/>
    </row>
    <row r="537" spans="1:1" ht="16.5" customHeight="1">
      <c r="A537" s="1"/>
    </row>
    <row r="538" spans="1:1" ht="16.5" customHeight="1">
      <c r="A538" s="1"/>
    </row>
    <row r="539" spans="1:1" ht="16.5" customHeight="1">
      <c r="A539" s="1"/>
    </row>
    <row r="540" spans="1:1" ht="16.5" customHeight="1">
      <c r="A540" s="1"/>
    </row>
    <row r="541" spans="1:1" ht="16.5" customHeight="1">
      <c r="A541" s="1"/>
    </row>
    <row r="542" spans="1:1" ht="16.5" customHeight="1">
      <c r="A542" s="1"/>
    </row>
    <row r="543" spans="1:1" ht="16.5" customHeight="1">
      <c r="A543" s="1"/>
    </row>
    <row r="544" spans="1:1" ht="16.5" customHeight="1">
      <c r="A544" s="1"/>
    </row>
    <row r="545" spans="1:1" ht="16.5" customHeight="1">
      <c r="A545" s="1"/>
    </row>
    <row r="546" spans="1:1" ht="16.5" customHeight="1">
      <c r="A546" s="1"/>
    </row>
    <row r="547" spans="1:1" ht="16.5" customHeight="1">
      <c r="A547" s="1"/>
    </row>
    <row r="548" spans="1:1" ht="16.5" customHeight="1">
      <c r="A548" s="1"/>
    </row>
    <row r="549" spans="1:1" ht="16.5" customHeight="1">
      <c r="A549" s="1"/>
    </row>
    <row r="550" spans="1:1" ht="16.5" customHeight="1">
      <c r="A550" s="1"/>
    </row>
    <row r="551" spans="1:1" ht="16.5" customHeight="1">
      <c r="A551" s="1"/>
    </row>
    <row r="552" spans="1:1" ht="16.5" customHeight="1">
      <c r="A552" s="1"/>
    </row>
    <row r="553" spans="1:1" ht="16.5" customHeight="1">
      <c r="A553" s="1"/>
    </row>
    <row r="554" spans="1:1" ht="16.5" customHeight="1">
      <c r="A554" s="1"/>
    </row>
    <row r="555" spans="1:1" ht="16.5" customHeight="1">
      <c r="A555" s="1"/>
    </row>
    <row r="556" spans="1:1" ht="16.5" customHeight="1">
      <c r="A556" s="1"/>
    </row>
    <row r="557" spans="1:1" ht="16.5" customHeight="1">
      <c r="A557" s="1"/>
    </row>
    <row r="558" spans="1:1" ht="16.5" customHeight="1">
      <c r="A558" s="1"/>
    </row>
    <row r="559" spans="1:1" ht="16.5" customHeight="1">
      <c r="A559" s="1"/>
    </row>
    <row r="560" spans="1:1" ht="16.5" customHeight="1">
      <c r="A560" s="1"/>
    </row>
    <row r="561" spans="1:1" ht="16.5" customHeight="1">
      <c r="A561" s="1"/>
    </row>
    <row r="562" spans="1:1" ht="16.5" customHeight="1">
      <c r="A562" s="1"/>
    </row>
    <row r="563" spans="1:1" ht="16.5" customHeight="1">
      <c r="A563" s="1"/>
    </row>
    <row r="564" spans="1:1" ht="16.5" customHeight="1">
      <c r="A564" s="1"/>
    </row>
    <row r="565" spans="1:1" ht="16.5" customHeight="1">
      <c r="A565" s="1"/>
    </row>
    <row r="566" spans="1:1" ht="16.5" customHeight="1">
      <c r="A566" s="1"/>
    </row>
    <row r="567" spans="1:1" ht="16.5" customHeight="1">
      <c r="A567" s="1"/>
    </row>
    <row r="568" spans="1:1" ht="16.5" customHeight="1">
      <c r="A568" s="1"/>
    </row>
    <row r="569" spans="1:1" ht="16.5" customHeight="1">
      <c r="A569" s="1"/>
    </row>
    <row r="570" spans="1:1" ht="16.5" customHeight="1">
      <c r="A570" s="1"/>
    </row>
    <row r="571" spans="1:1" ht="16.5" customHeight="1">
      <c r="A571" s="1"/>
    </row>
    <row r="572" spans="1:1" ht="16.5" customHeight="1">
      <c r="A572" s="1"/>
    </row>
    <row r="573" spans="1:1" ht="16.5" customHeight="1">
      <c r="A573" s="1"/>
    </row>
    <row r="574" spans="1:1" ht="16.5" customHeight="1">
      <c r="A574" s="1"/>
    </row>
    <row r="575" spans="1:1" ht="16.5" customHeight="1">
      <c r="A575" s="1"/>
    </row>
    <row r="576" spans="1:1" ht="16.5" customHeight="1">
      <c r="A576" s="1"/>
    </row>
    <row r="577" spans="1:1" ht="16.5" customHeight="1">
      <c r="A577" s="1"/>
    </row>
    <row r="578" spans="1:1" ht="16.5" customHeight="1">
      <c r="A578" s="1"/>
    </row>
    <row r="579" spans="1:1" ht="16.5" customHeight="1">
      <c r="A579" s="1"/>
    </row>
    <row r="580" spans="1:1" ht="16.5" customHeight="1">
      <c r="A580" s="1"/>
    </row>
    <row r="581" spans="1:1" ht="16.5" customHeight="1">
      <c r="A581" s="1"/>
    </row>
    <row r="582" spans="1:1" ht="16.5" customHeight="1">
      <c r="A582" s="1"/>
    </row>
    <row r="583" spans="1:1" ht="16.5" customHeight="1">
      <c r="A583" s="1"/>
    </row>
    <row r="584" spans="1:1" ht="16.5" customHeight="1">
      <c r="A584" s="1"/>
    </row>
    <row r="585" spans="1:1" ht="16.5" customHeight="1">
      <c r="A585" s="1"/>
    </row>
    <row r="586" spans="1:1" ht="16.5" customHeight="1">
      <c r="A586" s="1"/>
    </row>
    <row r="587" spans="1:1" ht="16.5" customHeight="1">
      <c r="A587" s="1"/>
    </row>
    <row r="588" spans="1:1" ht="16.5" customHeight="1">
      <c r="A588" s="1"/>
    </row>
    <row r="589" spans="1:1" ht="16.5" customHeight="1">
      <c r="A589" s="1"/>
    </row>
    <row r="590" spans="1:1" ht="16.5" customHeight="1">
      <c r="A590" s="1"/>
    </row>
    <row r="591" spans="1:1" ht="16.5" customHeight="1">
      <c r="A591" s="1"/>
    </row>
    <row r="592" spans="1:1" ht="16.5" customHeight="1">
      <c r="A592" s="1"/>
    </row>
    <row r="593" spans="1:1" ht="16.5" customHeight="1">
      <c r="A593" s="1"/>
    </row>
    <row r="594" spans="1:1" ht="16.5" customHeight="1">
      <c r="A594" s="1"/>
    </row>
    <row r="595" spans="1:1" ht="16.5" customHeight="1">
      <c r="A595" s="1"/>
    </row>
    <row r="596" spans="1:1" ht="16.5" customHeight="1">
      <c r="A596" s="1"/>
    </row>
    <row r="597" spans="1:1" ht="16.5" customHeight="1">
      <c r="A597" s="1"/>
    </row>
    <row r="598" spans="1:1" ht="16.5" customHeight="1">
      <c r="A598" s="1"/>
    </row>
    <row r="599" spans="1:1" ht="16.5" customHeight="1">
      <c r="A599" s="1"/>
    </row>
    <row r="600" spans="1:1" ht="16.5" customHeight="1">
      <c r="A600" s="1"/>
    </row>
    <row r="601" spans="1:1" ht="16.5" customHeight="1">
      <c r="A601" s="1"/>
    </row>
    <row r="602" spans="1:1" ht="16.5" customHeight="1">
      <c r="A602" s="1"/>
    </row>
    <row r="603" spans="1:1" ht="16.5" customHeight="1">
      <c r="A603" s="1"/>
    </row>
    <row r="604" spans="1:1" ht="16.5" customHeight="1">
      <c r="A604" s="1"/>
    </row>
    <row r="605" spans="1:1" ht="16.5" customHeight="1">
      <c r="A605" s="1"/>
    </row>
    <row r="606" spans="1:1" ht="16.5" customHeight="1">
      <c r="A606" s="1"/>
    </row>
    <row r="607" spans="1:1" ht="16.5" customHeight="1">
      <c r="A607" s="1"/>
    </row>
    <row r="608" spans="1:1" ht="16.5" customHeight="1">
      <c r="A608" s="1"/>
    </row>
    <row r="609" spans="1:1" ht="16.5" customHeight="1">
      <c r="A609" s="1"/>
    </row>
    <row r="610" spans="1:1" ht="16.5" customHeight="1">
      <c r="A610" s="1"/>
    </row>
    <row r="611" spans="1:1" ht="16.5" customHeight="1">
      <c r="A611" s="1"/>
    </row>
    <row r="612" spans="1:1" ht="16.5" customHeight="1">
      <c r="A612" s="1"/>
    </row>
    <row r="613" spans="1:1" ht="16.5" customHeight="1">
      <c r="A613" s="1"/>
    </row>
    <row r="614" spans="1:1" ht="16.5" customHeight="1">
      <c r="A614" s="1"/>
    </row>
    <row r="615" spans="1:1" ht="16.5" customHeight="1">
      <c r="A615" s="1"/>
    </row>
    <row r="616" spans="1:1" ht="16.5" customHeight="1">
      <c r="A616" s="1"/>
    </row>
    <row r="617" spans="1:1" ht="16.5" customHeight="1">
      <c r="A617" s="1"/>
    </row>
    <row r="618" spans="1:1" ht="16.5" customHeight="1">
      <c r="A618" s="1"/>
    </row>
    <row r="619" spans="1:1" ht="16.5" customHeight="1">
      <c r="A619" s="1"/>
    </row>
    <row r="620" spans="1:1" ht="16.5" customHeight="1">
      <c r="A620" s="1"/>
    </row>
    <row r="621" spans="1:1" ht="16.5" customHeight="1">
      <c r="A621" s="1"/>
    </row>
    <row r="622" spans="1:1" ht="16.5" customHeight="1">
      <c r="A622" s="1"/>
    </row>
    <row r="623" spans="1:1" ht="16.5" customHeight="1">
      <c r="A623" s="1"/>
    </row>
    <row r="624" spans="1:1" ht="16.5" customHeight="1">
      <c r="A624" s="1"/>
    </row>
    <row r="625" spans="1:1" ht="16.5" customHeight="1">
      <c r="A625" s="1"/>
    </row>
    <row r="626" spans="1:1" ht="16.5" customHeight="1">
      <c r="A626" s="1"/>
    </row>
    <row r="627" spans="1:1" ht="16.5" customHeight="1">
      <c r="A627" s="1"/>
    </row>
    <row r="628" spans="1:1" ht="16.5" customHeight="1">
      <c r="A628" s="1"/>
    </row>
    <row r="629" spans="1:1" ht="16.5" customHeight="1">
      <c r="A629" s="1"/>
    </row>
    <row r="630" spans="1:1" ht="16.5" customHeight="1">
      <c r="A630" s="1"/>
    </row>
    <row r="631" spans="1:1" ht="16.5" customHeight="1">
      <c r="A631" s="1"/>
    </row>
    <row r="632" spans="1:1" ht="16.5" customHeight="1">
      <c r="A632" s="1"/>
    </row>
    <row r="633" spans="1:1" ht="16.5" customHeight="1">
      <c r="A633" s="1"/>
    </row>
    <row r="634" spans="1:1" ht="16.5" customHeight="1">
      <c r="A634" s="1"/>
    </row>
    <row r="635" spans="1:1" ht="16.5" customHeight="1">
      <c r="A635" s="1"/>
    </row>
    <row r="636" spans="1:1" ht="16.5" customHeight="1">
      <c r="A636" s="1"/>
    </row>
    <row r="637" spans="1:1" ht="16.5" customHeight="1">
      <c r="A637" s="1"/>
    </row>
    <row r="638" spans="1:1" ht="16.5" customHeight="1">
      <c r="A638" s="1"/>
    </row>
    <row r="639" spans="1:1" ht="16.5" customHeight="1">
      <c r="A639" s="1"/>
    </row>
    <row r="640" spans="1:1" ht="16.5" customHeight="1">
      <c r="A640" s="1"/>
    </row>
    <row r="641" spans="1:1" ht="16.5" customHeight="1">
      <c r="A641" s="1"/>
    </row>
    <row r="642" spans="1:1" ht="16.5" customHeight="1">
      <c r="A642" s="1"/>
    </row>
    <row r="643" spans="1:1" ht="16.5" customHeight="1">
      <c r="A643" s="1"/>
    </row>
    <row r="644" spans="1:1" ht="16.5" customHeight="1">
      <c r="A644" s="1"/>
    </row>
    <row r="645" spans="1:1" ht="16.5" customHeight="1">
      <c r="A645" s="1"/>
    </row>
    <row r="646" spans="1:1" ht="16.5" customHeight="1">
      <c r="A646" s="1"/>
    </row>
    <row r="647" spans="1:1" ht="16.5" customHeight="1">
      <c r="A647" s="1"/>
    </row>
    <row r="648" spans="1:1" ht="16.5" customHeight="1">
      <c r="A648" s="1"/>
    </row>
    <row r="649" spans="1:1" ht="16.5" customHeight="1">
      <c r="A649" s="1"/>
    </row>
    <row r="650" spans="1:1" ht="16.5" customHeight="1">
      <c r="A650" s="1"/>
    </row>
    <row r="651" spans="1:1" ht="16.5" customHeight="1">
      <c r="A651" s="1"/>
    </row>
    <row r="652" spans="1:1" ht="16.5" customHeight="1">
      <c r="A652" s="1"/>
    </row>
    <row r="653" spans="1:1" ht="16.5" customHeight="1">
      <c r="A653" s="1"/>
    </row>
    <row r="654" spans="1:1" ht="16.5" customHeight="1">
      <c r="A654" s="1"/>
    </row>
    <row r="655" spans="1:1" ht="16.5" customHeight="1">
      <c r="A655" s="1"/>
    </row>
    <row r="656" spans="1:1" ht="16.5" customHeight="1">
      <c r="A656" s="1"/>
    </row>
    <row r="657" spans="1:1" ht="16.5" customHeight="1">
      <c r="A657" s="1"/>
    </row>
    <row r="658" spans="1:1" ht="16.5" customHeight="1">
      <c r="A658" s="1"/>
    </row>
    <row r="659" spans="1:1" ht="16.5" customHeight="1">
      <c r="A659" s="1"/>
    </row>
    <row r="660" spans="1:1" ht="16.5" customHeight="1">
      <c r="A660" s="1"/>
    </row>
    <row r="661" spans="1:1" ht="16.5" customHeight="1">
      <c r="A661" s="1"/>
    </row>
    <row r="662" spans="1:1" ht="16.5" customHeight="1">
      <c r="A662" s="1"/>
    </row>
    <row r="663" spans="1:1" ht="16.5" customHeight="1">
      <c r="A663" s="1"/>
    </row>
    <row r="664" spans="1:1" ht="16.5" customHeight="1">
      <c r="A664" s="1"/>
    </row>
    <row r="665" spans="1:1" ht="16.5" customHeight="1">
      <c r="A665" s="1"/>
    </row>
    <row r="666" spans="1:1" ht="16.5" customHeight="1">
      <c r="A666" s="1"/>
    </row>
    <row r="667" spans="1:1" ht="16.5" customHeight="1">
      <c r="A667" s="1"/>
    </row>
    <row r="668" spans="1:1" ht="16.5" customHeight="1">
      <c r="A668" s="1"/>
    </row>
    <row r="669" spans="1:1" ht="16.5" customHeight="1">
      <c r="A669" s="1"/>
    </row>
    <row r="670" spans="1:1" ht="16.5" customHeight="1">
      <c r="A670" s="1"/>
    </row>
    <row r="671" spans="1:1" ht="16.5" customHeight="1">
      <c r="A671" s="1"/>
    </row>
    <row r="672" spans="1:1" ht="16.5" customHeight="1">
      <c r="A672" s="1"/>
    </row>
    <row r="673" spans="1:1" ht="16.5" customHeight="1">
      <c r="A673" s="1"/>
    </row>
    <row r="674" spans="1:1" ht="16.5" customHeight="1">
      <c r="A674" s="1"/>
    </row>
    <row r="675" spans="1:1" ht="16.5" customHeight="1">
      <c r="A675" s="1"/>
    </row>
    <row r="676" spans="1:1" ht="16.5" customHeight="1">
      <c r="A676" s="1"/>
    </row>
    <row r="677" spans="1:1" ht="16.5" customHeight="1">
      <c r="A677" s="1"/>
    </row>
    <row r="678" spans="1:1" ht="16.5" customHeight="1">
      <c r="A678" s="1"/>
    </row>
    <row r="679" spans="1:1" ht="16.5" customHeight="1">
      <c r="A679" s="1"/>
    </row>
    <row r="680" spans="1:1" ht="16.5" customHeight="1">
      <c r="A680" s="1"/>
    </row>
    <row r="681" spans="1:1" ht="16.5" customHeight="1">
      <c r="A681" s="1"/>
    </row>
    <row r="682" spans="1:1" ht="16.5" customHeight="1">
      <c r="A682" s="1"/>
    </row>
    <row r="683" spans="1:1" ht="16.5" customHeight="1">
      <c r="A683" s="1"/>
    </row>
    <row r="684" spans="1:1" ht="16.5" customHeight="1">
      <c r="A684" s="1"/>
    </row>
    <row r="685" spans="1:1" ht="16.5" customHeight="1">
      <c r="A685" s="1"/>
    </row>
    <row r="686" spans="1:1" ht="16.5" customHeight="1">
      <c r="A686" s="1"/>
    </row>
    <row r="687" spans="1:1" ht="16.5" customHeight="1">
      <c r="A687" s="1"/>
    </row>
    <row r="688" spans="1:1" ht="16.5" customHeight="1">
      <c r="A688" s="1"/>
    </row>
    <row r="689" spans="1:1" ht="16.5" customHeight="1">
      <c r="A689" s="1"/>
    </row>
    <row r="690" spans="1:1" ht="16.5" customHeight="1">
      <c r="A690" s="1"/>
    </row>
    <row r="691" spans="1:1" ht="16.5" customHeight="1">
      <c r="A691" s="1"/>
    </row>
    <row r="692" spans="1:1" ht="16.5" customHeight="1">
      <c r="A692" s="1"/>
    </row>
    <row r="693" spans="1:1" ht="16.5" customHeight="1">
      <c r="A693" s="1"/>
    </row>
    <row r="694" spans="1:1" ht="16.5" customHeight="1">
      <c r="A694" s="1"/>
    </row>
    <row r="695" spans="1:1" ht="16.5" customHeight="1">
      <c r="A695" s="1"/>
    </row>
    <row r="696" spans="1:1" ht="16.5" customHeight="1">
      <c r="A696" s="1"/>
    </row>
    <row r="697" spans="1:1" ht="16.5" customHeight="1">
      <c r="A697" s="1"/>
    </row>
    <row r="698" spans="1:1" ht="16.5" customHeight="1">
      <c r="A698" s="1"/>
    </row>
    <row r="699" spans="1:1" ht="16.5" customHeight="1">
      <c r="A699" s="1"/>
    </row>
    <row r="700" spans="1:1" ht="16.5" customHeight="1">
      <c r="A700" s="1"/>
    </row>
    <row r="701" spans="1:1" ht="16.5" customHeight="1">
      <c r="A701" s="1"/>
    </row>
    <row r="702" spans="1:1" ht="16.5" customHeight="1">
      <c r="A702" s="1"/>
    </row>
    <row r="703" spans="1:1" ht="16.5" customHeight="1">
      <c r="A703" s="1"/>
    </row>
    <row r="704" spans="1:1" ht="16.5" customHeight="1">
      <c r="A704" s="1"/>
    </row>
    <row r="705" spans="1:1" ht="16.5" customHeight="1">
      <c r="A705" s="1"/>
    </row>
    <row r="706" spans="1:1" ht="16.5" customHeight="1">
      <c r="A706" s="1"/>
    </row>
    <row r="707" spans="1:1" ht="16.5" customHeight="1">
      <c r="A707" s="1"/>
    </row>
    <row r="708" spans="1:1" ht="16.5" customHeight="1">
      <c r="A708" s="1"/>
    </row>
    <row r="709" spans="1:1" ht="16.5" customHeight="1">
      <c r="A709" s="1"/>
    </row>
    <row r="710" spans="1:1" ht="16.5" customHeight="1">
      <c r="A710" s="1"/>
    </row>
    <row r="711" spans="1:1" ht="16.5" customHeight="1">
      <c r="A711" s="1"/>
    </row>
    <row r="712" spans="1:1" ht="16.5" customHeight="1">
      <c r="A712" s="1"/>
    </row>
    <row r="713" spans="1:1" ht="16.5" customHeight="1">
      <c r="A713" s="1"/>
    </row>
    <row r="714" spans="1:1" ht="16.5" customHeight="1">
      <c r="A714" s="1"/>
    </row>
    <row r="715" spans="1:1" ht="16.5" customHeight="1">
      <c r="A715" s="1"/>
    </row>
    <row r="716" spans="1:1" ht="16.5" customHeight="1">
      <c r="A716" s="1"/>
    </row>
    <row r="717" spans="1:1" ht="16.5" customHeight="1">
      <c r="A717" s="1"/>
    </row>
    <row r="718" spans="1:1" ht="16.5" customHeight="1">
      <c r="A718" s="1"/>
    </row>
    <row r="719" spans="1:1" ht="16.5" customHeight="1">
      <c r="A719" s="1"/>
    </row>
    <row r="720" spans="1:1" ht="16.5" customHeight="1">
      <c r="A720" s="1"/>
    </row>
    <row r="721" spans="1:1" ht="16.5" customHeight="1">
      <c r="A721" s="1"/>
    </row>
    <row r="722" spans="1:1" ht="16.5" customHeight="1">
      <c r="A722" s="1"/>
    </row>
    <row r="723" spans="1:1" ht="16.5" customHeight="1">
      <c r="A723" s="1"/>
    </row>
    <row r="724" spans="1:1" ht="16.5" customHeight="1">
      <c r="A724" s="1"/>
    </row>
    <row r="725" spans="1:1" ht="16.5" customHeight="1">
      <c r="A725" s="1"/>
    </row>
    <row r="726" spans="1:1" ht="16.5" customHeight="1">
      <c r="A726" s="1"/>
    </row>
    <row r="727" spans="1:1" ht="16.5" customHeight="1">
      <c r="A727" s="1"/>
    </row>
    <row r="728" spans="1:1" ht="16.5" customHeight="1">
      <c r="A728" s="1"/>
    </row>
    <row r="729" spans="1:1" ht="16.5" customHeight="1">
      <c r="A729" s="1"/>
    </row>
    <row r="730" spans="1:1" ht="16.5" customHeight="1">
      <c r="A730" s="1"/>
    </row>
    <row r="731" spans="1:1" ht="16.5" customHeight="1">
      <c r="A731" s="1"/>
    </row>
    <row r="732" spans="1:1" ht="16.5" customHeight="1">
      <c r="A732" s="1"/>
    </row>
    <row r="733" spans="1:1" ht="16.5" customHeight="1">
      <c r="A733" s="1"/>
    </row>
    <row r="734" spans="1:1" ht="16.5" customHeight="1">
      <c r="A734" s="1"/>
    </row>
    <row r="735" spans="1:1" ht="16.5" customHeight="1">
      <c r="A735" s="1"/>
    </row>
    <row r="736" spans="1:1" ht="16.5" customHeight="1">
      <c r="A736" s="1"/>
    </row>
    <row r="737" spans="1:1" ht="16.5" customHeight="1">
      <c r="A737" s="1"/>
    </row>
    <row r="738" spans="1:1" ht="16.5" customHeight="1">
      <c r="A738" s="1"/>
    </row>
    <row r="739" spans="1:1" ht="16.5" customHeight="1">
      <c r="A739" s="1"/>
    </row>
    <row r="740" spans="1:1" ht="16.5" customHeight="1">
      <c r="A740" s="1"/>
    </row>
    <row r="741" spans="1:1" ht="16.5" customHeight="1">
      <c r="A741" s="1"/>
    </row>
    <row r="742" spans="1:1" ht="16.5" customHeight="1">
      <c r="A742" s="1"/>
    </row>
    <row r="743" spans="1:1" ht="16.5" customHeight="1">
      <c r="A743" s="1"/>
    </row>
    <row r="744" spans="1:1" ht="16.5" customHeight="1">
      <c r="A744" s="1"/>
    </row>
    <row r="745" spans="1:1" ht="16.5" customHeight="1">
      <c r="A745" s="1"/>
    </row>
    <row r="746" spans="1:1" ht="16.5" customHeight="1">
      <c r="A746" s="1"/>
    </row>
    <row r="747" spans="1:1" ht="16.5" customHeight="1">
      <c r="A747" s="1"/>
    </row>
    <row r="748" spans="1:1" ht="16.5" customHeight="1">
      <c r="A748" s="1"/>
    </row>
    <row r="749" spans="1:1" ht="16.5" customHeight="1">
      <c r="A749" s="1"/>
    </row>
    <row r="750" spans="1:1" ht="16.5" customHeight="1">
      <c r="A750" s="1"/>
    </row>
    <row r="751" spans="1:1" ht="16.5" customHeight="1">
      <c r="A751" s="1"/>
    </row>
    <row r="752" spans="1:1" ht="16.5" customHeight="1">
      <c r="A752" s="1"/>
    </row>
    <row r="753" spans="1:1" ht="16.5" customHeight="1">
      <c r="A753" s="1"/>
    </row>
    <row r="754" spans="1:1" ht="16.5" customHeight="1">
      <c r="A754" s="1"/>
    </row>
    <row r="755" spans="1:1" ht="16.5" customHeight="1">
      <c r="A755" s="1"/>
    </row>
    <row r="756" spans="1:1" ht="16.5" customHeight="1">
      <c r="A756" s="1"/>
    </row>
    <row r="757" spans="1:1" ht="16.5" customHeight="1">
      <c r="A757" s="1"/>
    </row>
    <row r="758" spans="1:1" ht="16.5" customHeight="1">
      <c r="A758" s="1"/>
    </row>
    <row r="759" spans="1:1" ht="16.5" customHeight="1">
      <c r="A759" s="1"/>
    </row>
    <row r="760" spans="1:1" ht="16.5" customHeight="1">
      <c r="A760" s="1"/>
    </row>
    <row r="761" spans="1:1" ht="16.5" customHeight="1">
      <c r="A761" s="1"/>
    </row>
    <row r="762" spans="1:1" ht="16.5" customHeight="1">
      <c r="A762" s="1"/>
    </row>
    <row r="763" spans="1:1" ht="16.5" customHeight="1">
      <c r="A763" s="1"/>
    </row>
    <row r="764" spans="1:1" ht="16.5" customHeight="1">
      <c r="A764" s="1"/>
    </row>
    <row r="765" spans="1:1" ht="16.5" customHeight="1">
      <c r="A765" s="1"/>
    </row>
    <row r="766" spans="1:1" ht="16.5" customHeight="1">
      <c r="A766" s="1"/>
    </row>
    <row r="767" spans="1:1" ht="16.5" customHeight="1">
      <c r="A767" s="1"/>
    </row>
    <row r="768" spans="1:1" ht="16.5" customHeight="1">
      <c r="A768" s="1"/>
    </row>
    <row r="769" spans="1:1" ht="16.5" customHeight="1">
      <c r="A769" s="1"/>
    </row>
    <row r="770" spans="1:1" ht="16.5" customHeight="1">
      <c r="A770" s="1"/>
    </row>
    <row r="771" spans="1:1" ht="16.5" customHeight="1">
      <c r="A771" s="1"/>
    </row>
    <row r="772" spans="1:1" ht="16.5" customHeight="1">
      <c r="A772" s="1"/>
    </row>
    <row r="773" spans="1:1" ht="16.5" customHeight="1">
      <c r="A773" s="1"/>
    </row>
    <row r="774" spans="1:1" ht="16.5" customHeight="1">
      <c r="A774" s="1"/>
    </row>
    <row r="775" spans="1:1" ht="16.5" customHeight="1">
      <c r="A775" s="1"/>
    </row>
    <row r="776" spans="1:1" ht="16.5" customHeight="1">
      <c r="A776" s="1"/>
    </row>
    <row r="777" spans="1:1" ht="16.5" customHeight="1">
      <c r="A777" s="1"/>
    </row>
    <row r="778" spans="1:1" ht="16.5" customHeight="1">
      <c r="A778" s="1"/>
    </row>
    <row r="779" spans="1:1" ht="16.5" customHeight="1">
      <c r="A779" s="1"/>
    </row>
    <row r="780" spans="1:1" ht="16.5" customHeight="1">
      <c r="A780" s="1"/>
    </row>
    <row r="781" spans="1:1" ht="16.5" customHeight="1">
      <c r="A781" s="1"/>
    </row>
    <row r="782" spans="1:1" ht="16.5" customHeight="1">
      <c r="A782" s="1"/>
    </row>
    <row r="783" spans="1:1" ht="16.5" customHeight="1">
      <c r="A783" s="1"/>
    </row>
    <row r="784" spans="1:1" ht="16.5" customHeight="1">
      <c r="A784" s="1"/>
    </row>
    <row r="785" spans="1:1" ht="16.5" customHeight="1">
      <c r="A785" s="1"/>
    </row>
    <row r="786" spans="1:1" ht="16.5" customHeight="1">
      <c r="A786" s="1"/>
    </row>
    <row r="787" spans="1:1" ht="16.5" customHeight="1">
      <c r="A787" s="1"/>
    </row>
    <row r="788" spans="1:1" ht="16.5" customHeight="1">
      <c r="A788" s="1"/>
    </row>
    <row r="789" spans="1:1" ht="16.5" customHeight="1">
      <c r="A789" s="1"/>
    </row>
    <row r="790" spans="1:1" ht="16.5" customHeight="1">
      <c r="A790" s="1"/>
    </row>
    <row r="791" spans="1:1" ht="16.5" customHeight="1">
      <c r="A791" s="1"/>
    </row>
    <row r="792" spans="1:1" ht="16.5" customHeight="1">
      <c r="A792" s="1"/>
    </row>
    <row r="793" spans="1:1" ht="16.5" customHeight="1">
      <c r="A793" s="1"/>
    </row>
    <row r="794" spans="1:1" ht="16.5" customHeight="1">
      <c r="A794" s="1"/>
    </row>
    <row r="795" spans="1:1" ht="16.5" customHeight="1">
      <c r="A795" s="1"/>
    </row>
    <row r="796" spans="1:1" ht="16.5" customHeight="1">
      <c r="A796" s="1"/>
    </row>
    <row r="797" spans="1:1" ht="16.5" customHeight="1">
      <c r="A797" s="1"/>
    </row>
    <row r="798" spans="1:1" ht="16.5" customHeight="1">
      <c r="A798" s="1"/>
    </row>
    <row r="799" spans="1:1" ht="16.5" customHeight="1">
      <c r="A799" s="1"/>
    </row>
    <row r="800" spans="1:1" ht="16.5" customHeight="1">
      <c r="A800" s="1"/>
    </row>
    <row r="801" spans="1:1" ht="16.5" customHeight="1">
      <c r="A801" s="1"/>
    </row>
    <row r="802" spans="1:1" ht="16.5" customHeight="1">
      <c r="A802" s="1"/>
    </row>
    <row r="803" spans="1:1" ht="16.5" customHeight="1">
      <c r="A803" s="1"/>
    </row>
    <row r="804" spans="1:1" ht="16.5" customHeight="1">
      <c r="A804" s="1"/>
    </row>
    <row r="805" spans="1:1" ht="16.5" customHeight="1">
      <c r="A805" s="1"/>
    </row>
    <row r="806" spans="1:1" ht="16.5" customHeight="1">
      <c r="A806" s="1"/>
    </row>
    <row r="807" spans="1:1" ht="16.5" customHeight="1">
      <c r="A807" s="1"/>
    </row>
    <row r="808" spans="1:1" ht="16.5" customHeight="1">
      <c r="A808" s="1"/>
    </row>
    <row r="809" spans="1:1" ht="16.5" customHeight="1">
      <c r="A809" s="1"/>
    </row>
    <row r="810" spans="1:1" ht="16.5" customHeight="1">
      <c r="A810" s="1"/>
    </row>
    <row r="811" spans="1:1" ht="16.5" customHeight="1">
      <c r="A811" s="1"/>
    </row>
    <row r="812" spans="1:1" ht="16.5" customHeight="1">
      <c r="A812" s="1"/>
    </row>
    <row r="813" spans="1:1" ht="16.5" customHeight="1">
      <c r="A813" s="1"/>
    </row>
    <row r="814" spans="1:1" ht="16.5" customHeight="1">
      <c r="A814" s="1"/>
    </row>
    <row r="815" spans="1:1" ht="16.5" customHeight="1">
      <c r="A815" s="1"/>
    </row>
    <row r="816" spans="1:1" ht="16.5" customHeight="1">
      <c r="A816" s="1"/>
    </row>
    <row r="817" spans="1:1" ht="16.5" customHeight="1">
      <c r="A817" s="1"/>
    </row>
    <row r="818" spans="1:1" ht="16.5" customHeight="1">
      <c r="A818" s="1"/>
    </row>
    <row r="819" spans="1:1" ht="16.5" customHeight="1">
      <c r="A819" s="1"/>
    </row>
    <row r="820" spans="1:1" ht="16.5" customHeight="1">
      <c r="A820" s="1"/>
    </row>
    <row r="821" spans="1:1" ht="16.5" customHeight="1">
      <c r="A821" s="1"/>
    </row>
    <row r="822" spans="1:1" ht="16.5" customHeight="1">
      <c r="A822" s="1"/>
    </row>
    <row r="823" spans="1:1" ht="16.5" customHeight="1">
      <c r="A823" s="1"/>
    </row>
    <row r="824" spans="1:1" ht="16.5" customHeight="1">
      <c r="A824" s="1"/>
    </row>
    <row r="825" spans="1:1" ht="16.5" customHeight="1">
      <c r="A825" s="1"/>
    </row>
    <row r="826" spans="1:1" ht="16.5" customHeight="1">
      <c r="A826" s="1"/>
    </row>
    <row r="827" spans="1:1" ht="16.5" customHeight="1">
      <c r="A827" s="1"/>
    </row>
    <row r="828" spans="1:1" ht="16.5" customHeight="1">
      <c r="A828" s="1"/>
    </row>
    <row r="829" spans="1:1" ht="16.5" customHeight="1">
      <c r="A829" s="1"/>
    </row>
    <row r="830" spans="1:1" ht="16.5" customHeight="1">
      <c r="A830" s="1"/>
    </row>
    <row r="831" spans="1:1" ht="16.5" customHeight="1">
      <c r="A831" s="1"/>
    </row>
    <row r="832" spans="1:1" ht="16.5" customHeight="1">
      <c r="A832" s="1"/>
    </row>
    <row r="833" spans="1:1" ht="16.5" customHeight="1">
      <c r="A833" s="1"/>
    </row>
    <row r="834" spans="1:1" ht="16.5" customHeight="1">
      <c r="A834" s="1"/>
    </row>
    <row r="835" spans="1:1" ht="16.5" customHeight="1">
      <c r="A835" s="1"/>
    </row>
    <row r="836" spans="1:1" ht="16.5" customHeight="1">
      <c r="A836" s="1"/>
    </row>
    <row r="837" spans="1:1" ht="16.5" customHeight="1">
      <c r="A837" s="1"/>
    </row>
    <row r="838" spans="1:1" ht="16.5" customHeight="1">
      <c r="A838" s="1"/>
    </row>
    <row r="839" spans="1:1" ht="16.5" customHeight="1">
      <c r="A839" s="1"/>
    </row>
    <row r="840" spans="1:1" ht="16.5" customHeight="1">
      <c r="A840" s="1"/>
    </row>
    <row r="841" spans="1:1" ht="16.5" customHeight="1">
      <c r="A841" s="1"/>
    </row>
    <row r="842" spans="1:1" ht="16.5" customHeight="1">
      <c r="A842" s="1"/>
    </row>
    <row r="843" spans="1:1" ht="16.5" customHeight="1">
      <c r="A843" s="1"/>
    </row>
    <row r="844" spans="1:1" ht="16.5" customHeight="1">
      <c r="A844" s="1"/>
    </row>
    <row r="845" spans="1:1" ht="16.5" customHeight="1">
      <c r="A845" s="1"/>
    </row>
    <row r="846" spans="1:1" ht="16.5" customHeight="1">
      <c r="A846" s="1"/>
    </row>
    <row r="847" spans="1:1" ht="16.5" customHeight="1">
      <c r="A847" s="1"/>
    </row>
    <row r="848" spans="1:1" ht="16.5" customHeight="1">
      <c r="A848" s="1"/>
    </row>
    <row r="849" spans="1:1" ht="16.5" customHeight="1">
      <c r="A849" s="1"/>
    </row>
    <row r="850" spans="1:1" ht="16.5" customHeight="1">
      <c r="A850" s="1"/>
    </row>
    <row r="851" spans="1:1" ht="16.5" customHeight="1">
      <c r="A851" s="1"/>
    </row>
    <row r="852" spans="1:1" ht="16.5" customHeight="1">
      <c r="A852" s="1"/>
    </row>
    <row r="853" spans="1:1" ht="16.5" customHeight="1">
      <c r="A853" s="1"/>
    </row>
    <row r="854" spans="1:1" ht="16.5" customHeight="1">
      <c r="A854" s="1"/>
    </row>
    <row r="855" spans="1:1" ht="16.5" customHeight="1">
      <c r="A855" s="1"/>
    </row>
    <row r="856" spans="1:1" ht="16.5" customHeight="1">
      <c r="A856" s="1"/>
    </row>
    <row r="857" spans="1:1" ht="16.5" customHeight="1">
      <c r="A857" s="1"/>
    </row>
    <row r="858" spans="1:1" ht="16.5" customHeight="1">
      <c r="A858" s="1"/>
    </row>
    <row r="859" spans="1:1" ht="16.5" customHeight="1">
      <c r="A859" s="1"/>
    </row>
    <row r="860" spans="1:1" ht="16.5" customHeight="1">
      <c r="A860" s="1"/>
    </row>
    <row r="861" spans="1:1" ht="16.5" customHeight="1">
      <c r="A861" s="1"/>
    </row>
    <row r="862" spans="1:1" ht="16.5" customHeight="1">
      <c r="A862" s="1"/>
    </row>
    <row r="863" spans="1:1" ht="16.5" customHeight="1">
      <c r="A863" s="1"/>
    </row>
    <row r="864" spans="1:1" ht="16.5" customHeight="1">
      <c r="A864" s="1"/>
    </row>
    <row r="865" spans="1:1" ht="16.5" customHeight="1">
      <c r="A865" s="1"/>
    </row>
    <row r="866" spans="1:1" ht="16.5" customHeight="1">
      <c r="A866" s="1"/>
    </row>
    <row r="867" spans="1:1" ht="16.5" customHeight="1">
      <c r="A867" s="1"/>
    </row>
    <row r="868" spans="1:1" ht="16.5" customHeight="1">
      <c r="A868" s="1"/>
    </row>
    <row r="869" spans="1:1" ht="16.5" customHeight="1">
      <c r="A869" s="1"/>
    </row>
    <row r="870" spans="1:1" ht="16.5" customHeight="1">
      <c r="A870" s="1"/>
    </row>
    <row r="871" spans="1:1" ht="16.5" customHeight="1">
      <c r="A871" s="1"/>
    </row>
    <row r="872" spans="1:1" ht="16.5" customHeight="1">
      <c r="A872" s="1"/>
    </row>
    <row r="873" spans="1:1" ht="16.5" customHeight="1">
      <c r="A873" s="1"/>
    </row>
    <row r="874" spans="1:1" ht="16.5" customHeight="1">
      <c r="A874" s="1"/>
    </row>
    <row r="875" spans="1:1" ht="16.5" customHeight="1">
      <c r="A875" s="1"/>
    </row>
    <row r="876" spans="1:1" ht="16.5" customHeight="1">
      <c r="A876" s="1"/>
    </row>
    <row r="877" spans="1:1" ht="16.5" customHeight="1">
      <c r="A877" s="1"/>
    </row>
    <row r="878" spans="1:1" ht="16.5" customHeight="1">
      <c r="A878" s="1"/>
    </row>
    <row r="879" spans="1:1" ht="16.5" customHeight="1">
      <c r="A879" s="1"/>
    </row>
    <row r="880" spans="1:1" ht="16.5" customHeight="1">
      <c r="A880" s="1"/>
    </row>
    <row r="881" spans="1:1" ht="16.5" customHeight="1">
      <c r="A881" s="1"/>
    </row>
    <row r="882" spans="1:1" ht="16.5" customHeight="1">
      <c r="A882" s="1"/>
    </row>
    <row r="883" spans="1:1" ht="16.5" customHeight="1">
      <c r="A883" s="1"/>
    </row>
    <row r="884" spans="1:1" ht="16.5" customHeight="1">
      <c r="A884" s="1"/>
    </row>
    <row r="885" spans="1:1" ht="16.5" customHeight="1">
      <c r="A885" s="1"/>
    </row>
    <row r="886" spans="1:1" ht="16.5" customHeight="1">
      <c r="A886" s="1"/>
    </row>
    <row r="887" spans="1:1" ht="16.5" customHeight="1">
      <c r="A887" s="1"/>
    </row>
    <row r="888" spans="1:1" ht="16.5" customHeight="1">
      <c r="A888" s="1"/>
    </row>
    <row r="889" spans="1:1" ht="16.5" customHeight="1">
      <c r="A889" s="1"/>
    </row>
    <row r="890" spans="1:1" ht="16.5" customHeight="1">
      <c r="A890" s="1"/>
    </row>
    <row r="891" spans="1:1" ht="16.5" customHeight="1">
      <c r="A891" s="1"/>
    </row>
    <row r="892" spans="1:1" ht="16.5" customHeight="1">
      <c r="A892" s="1"/>
    </row>
    <row r="893" spans="1:1" ht="16.5" customHeight="1">
      <c r="A893" s="1"/>
    </row>
    <row r="894" spans="1:1" ht="16.5" customHeight="1">
      <c r="A894" s="1"/>
    </row>
    <row r="895" spans="1:1" ht="16.5" customHeight="1">
      <c r="A895" s="1"/>
    </row>
    <row r="896" spans="1:1" ht="16.5" customHeight="1">
      <c r="A896" s="1"/>
    </row>
    <row r="897" spans="1:1" ht="16.5" customHeight="1">
      <c r="A897" s="1"/>
    </row>
    <row r="898" spans="1:1" ht="16.5" customHeight="1">
      <c r="A898" s="1"/>
    </row>
    <row r="899" spans="1:1" ht="16.5" customHeight="1">
      <c r="A899" s="1"/>
    </row>
    <row r="900" spans="1:1" ht="16.5" customHeight="1">
      <c r="A900" s="1"/>
    </row>
    <row r="901" spans="1:1" ht="16.5" customHeight="1">
      <c r="A901" s="1"/>
    </row>
    <row r="902" spans="1:1" ht="16.5" customHeight="1">
      <c r="A902" s="1"/>
    </row>
    <row r="903" spans="1:1" ht="16.5" customHeight="1">
      <c r="A903" s="1"/>
    </row>
    <row r="904" spans="1:1" ht="16.5" customHeight="1">
      <c r="A904" s="1"/>
    </row>
    <row r="905" spans="1:1" ht="16.5" customHeight="1">
      <c r="A905" s="1"/>
    </row>
    <row r="906" spans="1:1" ht="16.5" customHeight="1">
      <c r="A906" s="1"/>
    </row>
    <row r="907" spans="1:1" ht="16.5" customHeight="1">
      <c r="A907" s="1"/>
    </row>
    <row r="908" spans="1:1" ht="16.5" customHeight="1">
      <c r="A908" s="1"/>
    </row>
    <row r="909" spans="1:1" ht="16.5" customHeight="1">
      <c r="A909" s="1"/>
    </row>
    <row r="910" spans="1:1" ht="16.5" customHeight="1">
      <c r="A910" s="1"/>
    </row>
    <row r="911" spans="1:1" ht="16.5" customHeight="1">
      <c r="A911" s="1"/>
    </row>
    <row r="912" spans="1:1" ht="16.5" customHeight="1">
      <c r="A912" s="1"/>
    </row>
    <row r="913" spans="1:1" ht="16.5" customHeight="1">
      <c r="A913" s="1"/>
    </row>
    <row r="914" spans="1:1" ht="16.5" customHeight="1">
      <c r="A914" s="1"/>
    </row>
    <row r="915" spans="1:1" ht="16.5" customHeight="1">
      <c r="A915" s="1"/>
    </row>
    <row r="916" spans="1:1" ht="16.5" customHeight="1">
      <c r="A916" s="1"/>
    </row>
    <row r="917" spans="1:1" ht="16.5" customHeight="1">
      <c r="A917" s="1"/>
    </row>
    <row r="918" spans="1:1" ht="16.5" customHeight="1">
      <c r="A918" s="1"/>
    </row>
    <row r="919" spans="1:1" ht="16.5" customHeight="1">
      <c r="A919" s="1"/>
    </row>
    <row r="920" spans="1:1" ht="16.5" customHeight="1">
      <c r="A920" s="1"/>
    </row>
    <row r="921" spans="1:1" ht="16.5" customHeight="1">
      <c r="A921" s="1"/>
    </row>
    <row r="922" spans="1:1" ht="16.5" customHeight="1">
      <c r="A922" s="1"/>
    </row>
    <row r="923" spans="1:1" ht="16.5" customHeight="1">
      <c r="A923" s="1"/>
    </row>
    <row r="924" spans="1:1" ht="16.5" customHeight="1">
      <c r="A924" s="1"/>
    </row>
    <row r="925" spans="1:1" ht="16.5" customHeight="1">
      <c r="A925" s="1"/>
    </row>
    <row r="926" spans="1:1" ht="16.5" customHeight="1">
      <c r="A926" s="1"/>
    </row>
    <row r="927" spans="1:1" ht="16.5" customHeight="1">
      <c r="A927" s="1"/>
    </row>
    <row r="928" spans="1:1" ht="16.5" customHeight="1">
      <c r="A928" s="1"/>
    </row>
    <row r="929" spans="1:1" ht="16.5" customHeight="1">
      <c r="A929" s="1"/>
    </row>
    <row r="930" spans="1:1" ht="16.5" customHeight="1">
      <c r="A930" s="1"/>
    </row>
    <row r="931" spans="1:1" ht="16.5" customHeight="1">
      <c r="A931" s="1"/>
    </row>
    <row r="932" spans="1:1" ht="16.5" customHeight="1">
      <c r="A932" s="1"/>
    </row>
    <row r="933" spans="1:1" ht="16.5" customHeight="1">
      <c r="A933" s="1"/>
    </row>
    <row r="934" spans="1:1" ht="16.5" customHeight="1">
      <c r="A934" s="1"/>
    </row>
    <row r="935" spans="1:1" ht="16.5" customHeight="1">
      <c r="A935" s="1"/>
    </row>
    <row r="936" spans="1:1" ht="16.5" customHeight="1">
      <c r="A936" s="1"/>
    </row>
    <row r="937" spans="1:1" ht="16.5" customHeight="1">
      <c r="A937" s="1"/>
    </row>
    <row r="938" spans="1:1" ht="16.5" customHeight="1">
      <c r="A938" s="1"/>
    </row>
    <row r="939" spans="1:1" ht="16.5" customHeight="1">
      <c r="A939" s="1"/>
    </row>
    <row r="940" spans="1:1" ht="16.5" customHeight="1">
      <c r="A940" s="1"/>
    </row>
    <row r="941" spans="1:1" ht="16.5" customHeight="1">
      <c r="A941" s="1"/>
    </row>
    <row r="942" spans="1:1" ht="16.5" customHeight="1">
      <c r="A942" s="1"/>
    </row>
    <row r="943" spans="1:1" ht="16.5" customHeight="1">
      <c r="A943" s="1"/>
    </row>
    <row r="944" spans="1:1" ht="16.5" customHeight="1">
      <c r="A944" s="1"/>
    </row>
    <row r="945" spans="1:1" ht="16.5" customHeight="1">
      <c r="A945" s="1"/>
    </row>
    <row r="946" spans="1:1" ht="16.5" customHeight="1">
      <c r="A946" s="1"/>
    </row>
    <row r="947" spans="1:1" ht="16.5" customHeight="1">
      <c r="A947" s="1"/>
    </row>
    <row r="948" spans="1:1" ht="16.5" customHeight="1">
      <c r="A948" s="1"/>
    </row>
    <row r="949" spans="1:1" ht="16.5" customHeight="1">
      <c r="A949" s="1"/>
    </row>
    <row r="950" spans="1:1" ht="16.5" customHeight="1">
      <c r="A950" s="1"/>
    </row>
    <row r="951" spans="1:1" ht="16.5" customHeight="1">
      <c r="A951" s="1"/>
    </row>
    <row r="952" spans="1:1" ht="16.5" customHeight="1">
      <c r="A952" s="1"/>
    </row>
    <row r="953" spans="1:1" ht="16.5" customHeight="1">
      <c r="A953" s="1"/>
    </row>
    <row r="954" spans="1:1" ht="16.5" customHeight="1">
      <c r="A954" s="1"/>
    </row>
    <row r="955" spans="1:1" ht="16.5" customHeight="1">
      <c r="A955" s="1"/>
    </row>
    <row r="956" spans="1:1" ht="16.5" customHeight="1">
      <c r="A956" s="1"/>
    </row>
    <row r="957" spans="1:1" ht="16.5" customHeight="1">
      <c r="A957" s="1"/>
    </row>
    <row r="958" spans="1:1" ht="16.5" customHeight="1">
      <c r="A958" s="1"/>
    </row>
    <row r="959" spans="1:1" ht="16.5" customHeight="1">
      <c r="A959" s="1"/>
    </row>
    <row r="960" spans="1:1" ht="16.5" customHeight="1">
      <c r="A960" s="1"/>
    </row>
    <row r="961" spans="1:1" ht="16.5" customHeight="1">
      <c r="A961" s="1"/>
    </row>
    <row r="962" spans="1:1" ht="16.5" customHeight="1">
      <c r="A962" s="1"/>
    </row>
    <row r="963" spans="1:1" ht="16.5" customHeight="1">
      <c r="A963" s="1"/>
    </row>
    <row r="964" spans="1:1" ht="16.5" customHeight="1">
      <c r="A964" s="1"/>
    </row>
    <row r="965" spans="1:1" ht="16.5" customHeight="1">
      <c r="A965" s="1"/>
    </row>
    <row r="966" spans="1:1" ht="16.5" customHeight="1">
      <c r="A966" s="1"/>
    </row>
    <row r="967" spans="1:1" ht="16.5" customHeight="1">
      <c r="A967" s="1"/>
    </row>
    <row r="968" spans="1:1" ht="16.5" customHeight="1">
      <c r="A968" s="1"/>
    </row>
    <row r="969" spans="1:1" ht="16.5" customHeight="1">
      <c r="A969" s="1"/>
    </row>
    <row r="970" spans="1:1" ht="16.5" customHeight="1">
      <c r="A970" s="1"/>
    </row>
    <row r="971" spans="1:1" ht="16.5" customHeight="1">
      <c r="A971" s="1"/>
    </row>
    <row r="972" spans="1:1" ht="16.5" customHeight="1">
      <c r="A972" s="1"/>
    </row>
    <row r="973" spans="1:1" ht="16.5" customHeight="1">
      <c r="A973" s="1"/>
    </row>
    <row r="974" spans="1:1" ht="16.5" customHeight="1">
      <c r="A974" s="1"/>
    </row>
    <row r="975" spans="1:1" ht="16.5" customHeight="1">
      <c r="A975" s="1"/>
    </row>
    <row r="976" spans="1:1" ht="16.5" customHeight="1">
      <c r="A976" s="1"/>
    </row>
    <row r="977" spans="1:1" ht="16.5" customHeight="1">
      <c r="A977" s="1"/>
    </row>
    <row r="978" spans="1:1" ht="16.5" customHeight="1">
      <c r="A978" s="1"/>
    </row>
    <row r="979" spans="1:1" ht="16.5" customHeight="1">
      <c r="A979" s="1"/>
    </row>
    <row r="980" spans="1:1" ht="16.5" customHeight="1">
      <c r="A980" s="1"/>
    </row>
    <row r="981" spans="1:1" ht="16.5" customHeight="1">
      <c r="A981" s="1"/>
    </row>
    <row r="982" spans="1:1" ht="16.5" customHeight="1">
      <c r="A982" s="1"/>
    </row>
    <row r="983" spans="1:1" ht="16.5" customHeight="1">
      <c r="A983" s="1"/>
    </row>
    <row r="984" spans="1:1" ht="16.5" customHeight="1">
      <c r="A984" s="1"/>
    </row>
    <row r="985" spans="1:1" ht="16.5" customHeight="1">
      <c r="A985" s="1"/>
    </row>
    <row r="986" spans="1:1" ht="16.5" customHeight="1">
      <c r="A986" s="1"/>
    </row>
    <row r="987" spans="1:1" ht="16.5" customHeight="1">
      <c r="A987" s="1"/>
    </row>
    <row r="988" spans="1:1" ht="16.5" customHeight="1">
      <c r="A988" s="1"/>
    </row>
    <row r="989" spans="1:1" ht="16.5" customHeight="1">
      <c r="A989" s="1"/>
    </row>
    <row r="990" spans="1:1" ht="16.5" customHeight="1">
      <c r="A990" s="1"/>
    </row>
    <row r="991" spans="1:1" ht="16.5" customHeight="1">
      <c r="A991" s="1"/>
    </row>
    <row r="992" spans="1:1" ht="16.5" customHeight="1">
      <c r="A992" s="1"/>
    </row>
    <row r="993" spans="1:1" ht="16.5" customHeight="1">
      <c r="A993" s="1"/>
    </row>
    <row r="994" spans="1:1" ht="16.5" customHeight="1">
      <c r="A994" s="1"/>
    </row>
    <row r="995" spans="1:1" ht="16.5" customHeight="1">
      <c r="A995" s="1"/>
    </row>
    <row r="996" spans="1:1" ht="16.5" customHeight="1">
      <c r="A996" s="1"/>
    </row>
    <row r="997" spans="1:1" ht="16.5" customHeight="1">
      <c r="A997" s="1"/>
    </row>
    <row r="998" spans="1:1" ht="16.5" customHeight="1">
      <c r="A998" s="1"/>
    </row>
    <row r="999" spans="1:1" ht="16.5" customHeight="1">
      <c r="A999" s="1"/>
    </row>
    <row r="1000" spans="1:1" ht="16.5" customHeight="1">
      <c r="A1000" s="1"/>
    </row>
  </sheetData>
  <sheetProtection algorithmName="SHA-512" hashValue="3BQrAx4Tt53XDx/8GewD0psqHU99awV/y/WyxYNjH0lXhWCpKEvPBvHK3I54ThdqKhrjjF8/pjSig+jDZxFfUQ==" saltValue="s+IgzouotY7jV3T3a2ZJtQ==" spinCount="100000" sheet="1" objects="1" scenarios="1"/>
  <phoneticPr fontId="62" type="noConversion"/>
  <hyperlinks>
    <hyperlink ref="A15" r:id="rId1"/>
    <hyperlink ref="A16" r:id="rId2"/>
    <hyperlink ref="A17" r:id="rId3"/>
    <hyperlink ref="A18" r:id="rId4"/>
  </hyperlinks>
  <printOptions horizontalCentered="1" verticalCentered="1"/>
  <pageMargins left="0.70866141732283472" right="0.70866141732283472" top="0.74803149606299213" bottom="0.74803149606299213" header="0" footer="0"/>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013"/>
  <sheetViews>
    <sheetView zoomScaleNormal="100" workbookViewId="0">
      <selection activeCell="E5" sqref="E5:F5"/>
    </sheetView>
  </sheetViews>
  <sheetFormatPr defaultColWidth="11.25" defaultRowHeight="15" customHeight="1"/>
  <cols>
    <col min="1" max="1" width="7.375" customWidth="1"/>
    <col min="2" max="2" width="13.25" customWidth="1"/>
    <col min="3" max="3" width="14.875" customWidth="1"/>
    <col min="4" max="4" width="24.5" customWidth="1"/>
    <col min="5" max="5" width="19.75" customWidth="1"/>
    <col min="6" max="6" width="32.625" customWidth="1"/>
    <col min="7" max="7" width="19.5" customWidth="1"/>
    <col min="8" max="8" width="29.125" customWidth="1"/>
    <col min="9" max="9" width="12" customWidth="1"/>
    <col min="10" max="11" width="11.125" customWidth="1"/>
    <col min="12" max="12" width="18.125" customWidth="1"/>
    <col min="13" max="13" width="9.875" customWidth="1"/>
    <col min="14" max="14" width="10.25" customWidth="1"/>
    <col min="15" max="15" width="8.75" customWidth="1"/>
    <col min="16" max="16" width="9.875" customWidth="1"/>
    <col min="17" max="17" width="16.25" customWidth="1"/>
    <col min="18" max="18" width="15.375" customWidth="1"/>
    <col min="19" max="19" width="14.875" customWidth="1"/>
    <col min="20" max="20" width="11.5" customWidth="1"/>
    <col min="21" max="22" width="11" customWidth="1"/>
    <col min="23" max="23" width="8" customWidth="1"/>
    <col min="24" max="24" width="9.5" customWidth="1"/>
    <col min="25" max="25" width="8.875" customWidth="1"/>
    <col min="26" max="27" width="8" customWidth="1"/>
    <col min="28" max="29" width="7.875" customWidth="1"/>
    <col min="30" max="30" width="8.5" customWidth="1"/>
    <col min="31" max="31" width="8.375" customWidth="1"/>
    <col min="32" max="32" width="9" customWidth="1"/>
    <col min="33" max="37" width="7" customWidth="1"/>
  </cols>
  <sheetData>
    <row r="1" spans="1:37" ht="57.75" customHeight="1">
      <c r="A1" s="315" t="s">
        <v>792</v>
      </c>
      <c r="B1" s="316"/>
      <c r="C1" s="316"/>
      <c r="D1" s="316"/>
      <c r="E1" s="316"/>
      <c r="F1" s="316"/>
      <c r="G1" s="316"/>
      <c r="H1" s="316"/>
      <c r="I1" s="316"/>
      <c r="J1" s="316"/>
      <c r="K1" s="316"/>
      <c r="L1" s="316"/>
      <c r="M1" s="316"/>
      <c r="N1" s="316"/>
      <c r="O1" s="316"/>
      <c r="P1" s="316"/>
      <c r="Q1" s="316"/>
      <c r="R1" s="316"/>
      <c r="S1" s="316"/>
      <c r="T1" s="13"/>
      <c r="U1" s="13"/>
      <c r="V1" s="13"/>
      <c r="W1" s="14"/>
      <c r="X1" s="14"/>
      <c r="Y1" s="14"/>
      <c r="Z1" s="14"/>
      <c r="AA1" s="14"/>
      <c r="AB1" s="14"/>
      <c r="AC1" s="14"/>
      <c r="AD1" s="14"/>
      <c r="AE1" s="14"/>
      <c r="AF1" s="14"/>
      <c r="AG1" s="14"/>
      <c r="AH1" s="14"/>
      <c r="AI1" s="14"/>
      <c r="AJ1" s="14"/>
      <c r="AK1" s="14"/>
    </row>
    <row r="2" spans="1:37" ht="48" customHeight="1">
      <c r="A2" s="315" t="s">
        <v>339</v>
      </c>
      <c r="B2" s="316"/>
      <c r="C2" s="316"/>
      <c r="D2" s="316"/>
      <c r="E2" s="316"/>
      <c r="F2" s="316"/>
      <c r="G2" s="316"/>
      <c r="H2" s="316"/>
      <c r="I2" s="316"/>
      <c r="J2" s="316"/>
      <c r="K2" s="316"/>
      <c r="L2" s="316"/>
      <c r="M2" s="316"/>
      <c r="N2" s="316"/>
      <c r="O2" s="316"/>
      <c r="P2" s="316"/>
      <c r="Q2" s="316"/>
      <c r="R2" s="316"/>
      <c r="S2" s="316"/>
      <c r="T2" s="15"/>
      <c r="U2" s="15"/>
      <c r="V2" s="15"/>
      <c r="W2" s="14"/>
      <c r="X2" s="14"/>
      <c r="Y2" s="14"/>
      <c r="Z2" s="14"/>
      <c r="AA2" s="14"/>
      <c r="AB2" s="14"/>
      <c r="AC2" s="14"/>
      <c r="AD2" s="14"/>
      <c r="AE2" s="14"/>
      <c r="AF2" s="14"/>
      <c r="AG2" s="14"/>
      <c r="AH2" s="14"/>
      <c r="AI2" s="14"/>
      <c r="AJ2" s="14"/>
      <c r="AK2" s="14"/>
    </row>
    <row r="3" spans="1:37" ht="3.75" customHeight="1" thickBot="1">
      <c r="A3" s="16"/>
      <c r="B3" s="17"/>
      <c r="C3" s="17"/>
      <c r="D3" s="17"/>
      <c r="E3" s="17"/>
      <c r="F3" s="17"/>
      <c r="G3" s="17"/>
      <c r="H3" s="17"/>
      <c r="I3" s="17"/>
      <c r="J3" s="17"/>
      <c r="K3" s="17"/>
      <c r="L3" s="17"/>
      <c r="M3" s="17"/>
      <c r="N3" s="17"/>
      <c r="O3" s="17"/>
      <c r="P3" s="17"/>
      <c r="Q3" s="17"/>
      <c r="R3" s="17"/>
      <c r="S3" s="17"/>
      <c r="T3" s="15"/>
      <c r="U3" s="15"/>
      <c r="V3" s="15"/>
      <c r="W3" s="14"/>
      <c r="X3" s="14"/>
      <c r="Y3" s="14"/>
      <c r="Z3" s="14"/>
      <c r="AA3" s="14"/>
      <c r="AB3" s="14"/>
      <c r="AC3" s="14"/>
      <c r="AD3" s="14"/>
      <c r="AE3" s="14"/>
      <c r="AF3" s="14"/>
      <c r="AG3" s="14"/>
      <c r="AH3" s="14"/>
      <c r="AI3" s="14"/>
      <c r="AJ3" s="14"/>
      <c r="AK3" s="14"/>
    </row>
    <row r="4" spans="1:37" ht="24" thickBot="1">
      <c r="A4" s="119"/>
      <c r="B4" s="120" t="s">
        <v>12</v>
      </c>
      <c r="C4" s="121"/>
      <c r="D4" s="121"/>
      <c r="E4" s="121"/>
      <c r="F4" s="121"/>
      <c r="G4" s="121"/>
      <c r="H4" s="121"/>
      <c r="I4" s="121"/>
      <c r="J4" s="121"/>
      <c r="K4" s="121"/>
      <c r="L4" s="121"/>
      <c r="M4" s="121"/>
      <c r="N4" s="121"/>
      <c r="O4" s="121"/>
      <c r="P4" s="121"/>
      <c r="Q4" s="121"/>
      <c r="R4" s="121"/>
      <c r="S4" s="122"/>
      <c r="T4" s="13"/>
      <c r="U4" s="13"/>
      <c r="V4" s="13"/>
      <c r="W4" s="14"/>
      <c r="X4" s="14"/>
      <c r="Y4" s="14"/>
      <c r="Z4" s="14"/>
      <c r="AA4" s="14"/>
      <c r="AB4" s="14"/>
      <c r="AC4" s="14"/>
      <c r="AD4" s="14"/>
      <c r="AE4" s="14"/>
      <c r="AF4" s="14"/>
      <c r="AG4" s="14"/>
      <c r="AH4" s="14"/>
      <c r="AI4" s="14"/>
      <c r="AJ4" s="14"/>
      <c r="AK4" s="14"/>
    </row>
    <row r="5" spans="1:37" ht="99" customHeight="1">
      <c r="A5" s="327" t="s">
        <v>13</v>
      </c>
      <c r="B5" s="320"/>
      <c r="C5" s="320"/>
      <c r="D5" s="320"/>
      <c r="E5" s="317"/>
      <c r="F5" s="318"/>
      <c r="G5" s="319"/>
      <c r="H5" s="320"/>
      <c r="I5" s="321" t="s">
        <v>14</v>
      </c>
      <c r="J5" s="320"/>
      <c r="K5" s="320"/>
      <c r="L5" s="320"/>
      <c r="M5" s="321" t="s">
        <v>285</v>
      </c>
      <c r="N5" s="320"/>
      <c r="O5" s="320"/>
      <c r="P5" s="123"/>
      <c r="Q5" s="124" t="s">
        <v>287</v>
      </c>
      <c r="R5" s="125" t="s">
        <v>15</v>
      </c>
      <c r="S5" s="126" t="s">
        <v>16</v>
      </c>
      <c r="T5" s="18"/>
      <c r="U5" s="18"/>
      <c r="V5" s="18"/>
      <c r="W5" s="14"/>
      <c r="X5" s="14"/>
      <c r="Y5" s="14"/>
      <c r="Z5" s="14"/>
      <c r="AA5" s="14"/>
      <c r="AB5" s="14"/>
      <c r="AC5" s="14"/>
      <c r="AD5" s="14"/>
      <c r="AE5" s="14"/>
      <c r="AF5" s="14"/>
      <c r="AG5" s="14"/>
      <c r="AH5" s="14"/>
      <c r="AI5" s="14"/>
      <c r="AJ5" s="14"/>
      <c r="AK5" s="14"/>
    </row>
    <row r="6" spans="1:37" ht="18.75">
      <c r="A6" s="127"/>
      <c r="B6" s="128"/>
      <c r="C6" s="128"/>
      <c r="D6" s="128"/>
      <c r="E6" s="128"/>
      <c r="F6" s="128"/>
      <c r="G6" s="322" t="s">
        <v>17</v>
      </c>
      <c r="H6" s="314"/>
      <c r="I6" s="129"/>
      <c r="J6" s="313" t="s">
        <v>18</v>
      </c>
      <c r="K6" s="314"/>
      <c r="L6" s="314"/>
      <c r="M6" s="311"/>
      <c r="N6" s="312"/>
      <c r="O6" s="312"/>
      <c r="P6" s="130"/>
      <c r="Q6" s="140" t="s">
        <v>19</v>
      </c>
      <c r="R6" s="23">
        <f>J76</f>
        <v>0</v>
      </c>
      <c r="S6" s="131">
        <f>O76</f>
        <v>0</v>
      </c>
      <c r="T6" s="24"/>
      <c r="U6" s="24"/>
      <c r="V6" s="24"/>
      <c r="W6" s="25"/>
      <c r="X6" s="25"/>
      <c r="Y6" s="14"/>
      <c r="Z6" s="14"/>
      <c r="AA6" s="14"/>
      <c r="AB6" s="14"/>
      <c r="AC6" s="14"/>
      <c r="AD6" s="14"/>
      <c r="AE6" s="14"/>
      <c r="AF6" s="14"/>
      <c r="AG6" s="14"/>
      <c r="AH6" s="14"/>
      <c r="AI6" s="14"/>
      <c r="AJ6" s="14"/>
      <c r="AK6" s="14"/>
    </row>
    <row r="7" spans="1:37" ht="18" customHeight="1">
      <c r="A7" s="328" t="s">
        <v>20</v>
      </c>
      <c r="B7" s="314"/>
      <c r="C7" s="314"/>
      <c r="D7" s="330" t="s">
        <v>286</v>
      </c>
      <c r="E7" s="332"/>
      <c r="F7" s="334"/>
      <c r="G7" s="314"/>
      <c r="H7" s="314"/>
      <c r="I7" s="132"/>
      <c r="J7" s="313" t="s">
        <v>21</v>
      </c>
      <c r="K7" s="314"/>
      <c r="L7" s="314"/>
      <c r="M7" s="311"/>
      <c r="N7" s="312"/>
      <c r="O7" s="312"/>
      <c r="P7" s="130"/>
      <c r="Q7" s="141" t="s">
        <v>19</v>
      </c>
      <c r="R7" s="23">
        <f>K76</f>
        <v>0</v>
      </c>
      <c r="S7" s="131">
        <f>P76</f>
        <v>0</v>
      </c>
      <c r="T7" s="24"/>
      <c r="U7" s="24"/>
      <c r="V7" s="24"/>
      <c r="W7" s="25"/>
      <c r="X7" s="25"/>
      <c r="Y7" s="14"/>
      <c r="Z7" s="14"/>
      <c r="AA7" s="14"/>
      <c r="AB7" s="14"/>
      <c r="AC7" s="14"/>
      <c r="AD7" s="14"/>
      <c r="AE7" s="14"/>
      <c r="AF7" s="14"/>
      <c r="AG7" s="14"/>
      <c r="AH7" s="14"/>
      <c r="AI7" s="14"/>
      <c r="AJ7" s="14"/>
      <c r="AK7" s="14"/>
    </row>
    <row r="8" spans="1:37" ht="18.75">
      <c r="A8" s="329"/>
      <c r="B8" s="314"/>
      <c r="C8" s="314"/>
      <c r="D8" s="331"/>
      <c r="E8" s="333"/>
      <c r="F8" s="314"/>
      <c r="G8" s="314"/>
      <c r="H8" s="314"/>
      <c r="I8" s="132"/>
      <c r="J8" s="313" t="s">
        <v>22</v>
      </c>
      <c r="K8" s="314"/>
      <c r="L8" s="314"/>
      <c r="M8" s="311"/>
      <c r="N8" s="312"/>
      <c r="O8" s="312"/>
      <c r="P8" s="130"/>
      <c r="Q8" s="141" t="s">
        <v>19</v>
      </c>
      <c r="R8" s="23">
        <f>L76</f>
        <v>0</v>
      </c>
      <c r="S8" s="131">
        <f>Q76</f>
        <v>0</v>
      </c>
      <c r="T8" s="24"/>
      <c r="U8" s="24"/>
      <c r="V8" s="24"/>
      <c r="W8" s="25"/>
      <c r="X8" s="25"/>
      <c r="Y8" s="14"/>
      <c r="Z8" s="14"/>
      <c r="AA8" s="14"/>
      <c r="AB8" s="14"/>
      <c r="AC8" s="14"/>
      <c r="AD8" s="14"/>
      <c r="AE8" s="14"/>
      <c r="AF8" s="14"/>
      <c r="AG8" s="14"/>
      <c r="AH8" s="14"/>
      <c r="AI8" s="14"/>
      <c r="AJ8" s="14"/>
      <c r="AK8" s="14"/>
    </row>
    <row r="9" spans="1:37" ht="18.75">
      <c r="A9" s="127"/>
      <c r="B9" s="128"/>
      <c r="C9" s="128"/>
      <c r="D9" s="128"/>
      <c r="E9" s="128"/>
      <c r="F9" s="128"/>
      <c r="G9" s="314"/>
      <c r="H9" s="314"/>
      <c r="I9" s="132"/>
      <c r="J9" s="313" t="s">
        <v>23</v>
      </c>
      <c r="K9" s="314"/>
      <c r="L9" s="314"/>
      <c r="M9" s="311"/>
      <c r="N9" s="312"/>
      <c r="O9" s="312"/>
      <c r="P9" s="130"/>
      <c r="Q9" s="141" t="s">
        <v>19</v>
      </c>
      <c r="R9" s="23">
        <f>M76</f>
        <v>0</v>
      </c>
      <c r="S9" s="131">
        <f>R76</f>
        <v>0</v>
      </c>
      <c r="T9" s="24"/>
      <c r="U9" s="24"/>
      <c r="V9" s="24"/>
      <c r="W9" s="25"/>
      <c r="X9" s="25" t="s">
        <v>24</v>
      </c>
      <c r="Y9" s="14"/>
      <c r="Z9" s="14"/>
      <c r="AA9" s="14"/>
      <c r="AB9" s="14"/>
      <c r="AC9" s="14"/>
      <c r="AD9" s="14"/>
      <c r="AE9" s="14"/>
      <c r="AF9" s="14"/>
      <c r="AG9" s="14"/>
      <c r="AH9" s="14"/>
      <c r="AI9" s="14"/>
      <c r="AJ9" s="14"/>
      <c r="AK9" s="14"/>
    </row>
    <row r="10" spans="1:37" ht="19.5" thickBot="1">
      <c r="A10" s="133"/>
      <c r="B10" s="134"/>
      <c r="C10" s="135"/>
      <c r="D10" s="135"/>
      <c r="E10" s="135"/>
      <c r="F10" s="135"/>
      <c r="G10" s="323"/>
      <c r="H10" s="323"/>
      <c r="I10" s="136"/>
      <c r="J10" s="324" t="s">
        <v>25</v>
      </c>
      <c r="K10" s="323"/>
      <c r="L10" s="323"/>
      <c r="M10" s="325"/>
      <c r="N10" s="326"/>
      <c r="O10" s="326"/>
      <c r="P10" s="137"/>
      <c r="Q10" s="142" t="s">
        <v>19</v>
      </c>
      <c r="R10" s="138">
        <f>N76</f>
        <v>0</v>
      </c>
      <c r="S10" s="139">
        <f>S76</f>
        <v>0</v>
      </c>
      <c r="T10" s="24"/>
      <c r="U10" s="24"/>
      <c r="V10" s="24"/>
      <c r="W10" s="25"/>
      <c r="X10" s="25"/>
      <c r="Y10" s="14"/>
      <c r="Z10" s="14"/>
      <c r="AA10" s="14"/>
      <c r="AB10" s="14"/>
      <c r="AC10" s="14"/>
      <c r="AD10" s="14"/>
      <c r="AE10" s="14"/>
      <c r="AF10" s="14"/>
      <c r="AG10" s="14"/>
      <c r="AH10" s="14"/>
      <c r="AI10" s="14"/>
      <c r="AJ10" s="14"/>
      <c r="AK10" s="14"/>
    </row>
    <row r="11" spans="1:37" ht="8.25" customHeight="1" thickBot="1">
      <c r="A11" s="21"/>
      <c r="B11" s="21"/>
      <c r="C11" s="20"/>
      <c r="D11" s="20"/>
      <c r="E11" s="20"/>
      <c r="F11" s="20"/>
      <c r="G11" s="20"/>
      <c r="H11" s="20"/>
      <c r="I11" s="26"/>
      <c r="J11" s="22"/>
      <c r="K11" s="22"/>
      <c r="L11" s="22"/>
      <c r="M11" s="28"/>
      <c r="N11" s="28"/>
      <c r="O11" s="28"/>
      <c r="P11" s="335"/>
      <c r="Q11" s="316"/>
      <c r="R11" s="316"/>
      <c r="S11" s="316"/>
      <c r="T11" s="29"/>
      <c r="U11" s="29"/>
      <c r="V11" s="29"/>
      <c r="W11" s="25"/>
      <c r="X11" s="25"/>
      <c r="Y11" s="14"/>
      <c r="Z11" s="14"/>
      <c r="AA11" s="14"/>
      <c r="AB11" s="14"/>
      <c r="AC11" s="14"/>
      <c r="AD11" s="14"/>
      <c r="AE11" s="14"/>
      <c r="AF11" s="14"/>
      <c r="AG11" s="14"/>
      <c r="AH11" s="14"/>
      <c r="AI11" s="14"/>
      <c r="AJ11" s="14"/>
      <c r="AK11" s="14"/>
    </row>
    <row r="12" spans="1:37" ht="25.5" customHeight="1">
      <c r="A12" s="30"/>
      <c r="B12" s="31" t="s">
        <v>26</v>
      </c>
      <c r="C12" s="32"/>
      <c r="D12" s="33"/>
      <c r="E12" s="34"/>
      <c r="F12" s="34"/>
      <c r="G12" s="34"/>
      <c r="H12" s="34"/>
      <c r="I12" s="34"/>
      <c r="J12" s="35"/>
      <c r="K12" s="35"/>
      <c r="L12" s="36"/>
      <c r="M12" s="36"/>
      <c r="N12" s="36"/>
      <c r="O12" s="36"/>
      <c r="P12" s="36"/>
      <c r="Q12" s="36"/>
      <c r="R12" s="36"/>
      <c r="S12" s="37"/>
      <c r="T12" s="26"/>
      <c r="U12" s="26"/>
      <c r="V12" s="26"/>
      <c r="W12" s="25"/>
      <c r="X12" s="25"/>
      <c r="Y12" s="14"/>
      <c r="Z12" s="14"/>
      <c r="AA12" s="14"/>
      <c r="AB12" s="14"/>
      <c r="AC12" s="14"/>
      <c r="AD12" s="14"/>
      <c r="AE12" s="14"/>
      <c r="AF12" s="14"/>
      <c r="AG12" s="14"/>
      <c r="AH12" s="14"/>
      <c r="AI12" s="14"/>
      <c r="AJ12" s="14"/>
      <c r="AK12" s="14"/>
    </row>
    <row r="13" spans="1:37" ht="64.5" customHeight="1">
      <c r="A13" s="343" t="s">
        <v>27</v>
      </c>
      <c r="B13" s="299" t="s">
        <v>28</v>
      </c>
      <c r="C13" s="300"/>
      <c r="D13" s="351" t="s">
        <v>29</v>
      </c>
      <c r="E13" s="299" t="s">
        <v>30</v>
      </c>
      <c r="F13" s="300"/>
      <c r="G13" s="299" t="s">
        <v>31</v>
      </c>
      <c r="H13" s="300"/>
      <c r="I13" s="303" t="s">
        <v>32</v>
      </c>
      <c r="J13" s="336" t="s">
        <v>33</v>
      </c>
      <c r="K13" s="337"/>
      <c r="L13" s="337"/>
      <c r="M13" s="337"/>
      <c r="N13" s="338"/>
      <c r="O13" s="339" t="s">
        <v>34</v>
      </c>
      <c r="P13" s="340"/>
      <c r="Q13" s="340"/>
      <c r="R13" s="340"/>
      <c r="S13" s="341"/>
      <c r="T13" s="18"/>
      <c r="U13" s="18"/>
      <c r="V13" s="38"/>
      <c r="W13" s="39"/>
      <c r="X13" s="39"/>
      <c r="Y13" s="40"/>
      <c r="Z13" s="40"/>
      <c r="AA13" s="40"/>
      <c r="AB13" s="41"/>
      <c r="AC13" s="40"/>
      <c r="AD13" s="40"/>
      <c r="AE13" s="40"/>
      <c r="AF13" s="40"/>
      <c r="AG13" s="40"/>
      <c r="AH13" s="40"/>
      <c r="AI13" s="40"/>
      <c r="AJ13" s="14"/>
      <c r="AK13" s="14"/>
    </row>
    <row r="14" spans="1:37" ht="79.5" customHeight="1" thickBot="1">
      <c r="A14" s="350"/>
      <c r="B14" s="232" t="s">
        <v>35</v>
      </c>
      <c r="C14" s="232" t="s">
        <v>36</v>
      </c>
      <c r="D14" s="352"/>
      <c r="E14" s="301"/>
      <c r="F14" s="302"/>
      <c r="G14" s="301"/>
      <c r="H14" s="302"/>
      <c r="I14" s="304"/>
      <c r="J14" s="233" t="s">
        <v>37</v>
      </c>
      <c r="K14" s="234" t="s">
        <v>38</v>
      </c>
      <c r="L14" s="234" t="s">
        <v>39</v>
      </c>
      <c r="M14" s="234" t="s">
        <v>40</v>
      </c>
      <c r="N14" s="235" t="s">
        <v>41</v>
      </c>
      <c r="O14" s="236" t="s">
        <v>42</v>
      </c>
      <c r="P14" s="234" t="s">
        <v>43</v>
      </c>
      <c r="Q14" s="234" t="s">
        <v>44</v>
      </c>
      <c r="R14" s="234" t="s">
        <v>45</v>
      </c>
      <c r="S14" s="235" t="s">
        <v>46</v>
      </c>
      <c r="T14" s="47"/>
      <c r="U14" s="48"/>
      <c r="V14" s="48"/>
      <c r="W14" s="49" t="s">
        <v>47</v>
      </c>
      <c r="X14" s="49" t="s">
        <v>48</v>
      </c>
      <c r="Y14" s="49" t="s">
        <v>49</v>
      </c>
      <c r="Z14" s="49" t="s">
        <v>50</v>
      </c>
      <c r="AA14" s="49" t="s">
        <v>51</v>
      </c>
      <c r="AB14" s="49" t="s">
        <v>52</v>
      </c>
      <c r="AC14" s="49" t="s">
        <v>53</v>
      </c>
      <c r="AD14" s="49" t="s">
        <v>54</v>
      </c>
      <c r="AE14" s="49" t="s">
        <v>55</v>
      </c>
      <c r="AF14" s="49" t="s">
        <v>56</v>
      </c>
      <c r="AG14" s="40"/>
      <c r="AH14" s="40"/>
      <c r="AI14" s="40"/>
      <c r="AJ14" s="40"/>
      <c r="AK14" s="40"/>
    </row>
    <row r="15" spans="1:37" ht="31.5" customHeight="1">
      <c r="A15" s="237">
        <v>1</v>
      </c>
      <c r="B15" s="238"/>
      <c r="C15" s="238"/>
      <c r="D15" s="239"/>
      <c r="E15" s="305" t="str">
        <f>IFERROR(VLOOKUP(D15,'Course list'!$B$4:$J$1263,2,FALSE),"")</f>
        <v/>
      </c>
      <c r="F15" s="306"/>
      <c r="G15" s="305" t="str">
        <f>IFERROR(VLOOKUP(D15,'Course list'!$B$4:$J$1263,3,FALSE),"")</f>
        <v/>
      </c>
      <c r="H15" s="306"/>
      <c r="I15" s="240" t="str">
        <f>IFERROR(VLOOKUP(D15,'Course list'!$B$4:$J$1263,4,FALSE),"")</f>
        <v/>
      </c>
      <c r="J15" s="241" t="str">
        <f>IF(ISBLANK(M6),"",IF(AND($B15&gt;='Course list'!$C$661,'Record Form'!$B15&lt;='Course list'!$D$661),IFERROR(VLOOKUP(D15,'Course list'!$B$4:$J$1263,5,FALSE),""),""))</f>
        <v/>
      </c>
      <c r="K15" s="242" t="str">
        <f>IF(ISBLANK(M7),"",IF(AND($B15&gt;='Course list'!$C$662,'Record Form'!$B15&lt;='Course list'!$D$662),IFERROR(VLOOKUP(D15,'Course list'!$B$4:$J$1263,6,FALSE),""),""))</f>
        <v/>
      </c>
      <c r="L15" s="243" t="str">
        <f>IF(ISBLANK(M8),"",IF(AND($B15&gt;='Course list'!$C$663,'Record Form'!$B15&lt;='Course list'!$D$663),IFERROR(VLOOKUP(D15,'Course list'!$B$4:$J$1263,7,FALSE),""),""))</f>
        <v/>
      </c>
      <c r="M15" s="243" t="str">
        <f>IF(ISBLANK(M9),"",IF(AND($B15&gt;='Course list'!$C$664,'Record Form'!$B15&lt;='Course list'!$D$664),IFERROR(VLOOKUP(D15,'Course list'!$B$4:$J$1263,8,FALSE),""),""))</f>
        <v/>
      </c>
      <c r="N15" s="243" t="str">
        <f>IF(ISBLANK(M10),"",IF(AND($B15&gt;='Course list'!$C$665,'Record Form'!$B15&lt;='Course list'!$D$665),IFERROR(VLOOKUP(D15,'Course list'!$B$4:$J$1263,9,FALSE),""),""))</f>
        <v/>
      </c>
      <c r="O15" s="241" t="str">
        <f>IF(ISBLANK(M6),"",IF(ISBLANK(D15),"",IF(J15=0,I15,0)))</f>
        <v/>
      </c>
      <c r="P15" s="243" t="str">
        <f>IF(ISBLANK(M7),"",IF(ISBLANK(D15),"",IF(K15=0,I15,0)))</f>
        <v/>
      </c>
      <c r="Q15" s="243" t="str">
        <f>IF(ISBLANK(M8),"",IF(ISBLANK(D15),"",IF(L15=0,I15,0)))</f>
        <v/>
      </c>
      <c r="R15" s="243" t="str">
        <f>IF(ISBLANK(M9),"",IF(ISBLANK(D15),"",IF(M15=0,I15,0)))</f>
        <v/>
      </c>
      <c r="S15" s="244" t="str">
        <f>IF(ISBLANK(M10),"",IF(ISBLANK(D15),"",IF(N15=0,I15,0)))</f>
        <v/>
      </c>
      <c r="T15" s="53"/>
      <c r="U15" s="54"/>
      <c r="V15" s="49"/>
      <c r="W15" s="49">
        <f>IF(ISBLANK(M6),0,IF(ISBLANK(D15),0,IF((LEFT(D15,1)="A"),1,0)))</f>
        <v>0</v>
      </c>
      <c r="X15" s="49">
        <f>IF(ISBLANK(M7),0,IF(ISBLANK(D15),0,IF((FIND("TRA",D15)),1,0)))</f>
        <v>0</v>
      </c>
      <c r="Y15" s="49">
        <f>IF(ISBLANK(M8),0,IF(ISBLANK(D15),0,IF((FIND("TWS",D15)),1,0)))</f>
        <v>0</v>
      </c>
      <c r="Z15" s="49">
        <f>IF(ISBLANK(M9),0,IF(ISBLANK(D15),0,IF((FIND("TC",D15)),1,0)))</f>
        <v>0</v>
      </c>
      <c r="AA15" s="49">
        <f>IF(ISBLANK(M10),0,IF(ISBLANK(D15),0,IF((FIND("CO",D15)),1,0)))</f>
        <v>0</v>
      </c>
      <c r="AB15" s="55" t="str">
        <f>IF(ISBLANK(M6),"",IF(ISBLANK(D15),"",IF(AND($B15&gt;='Course list'!$C$661,'Record Form'!$B15&lt;='Course list'!$D$661),MID(D15,FIND("-",D15)+3,LEN(1)),"")))</f>
        <v/>
      </c>
      <c r="AC15" s="55" t="str">
        <f>IF(ISBLANK(M7),"",IF(ISBLANK(D15),"",IF(AND($B15&gt;='Course list'!$C$662,'Record Form'!$B15&lt;='Course list'!$D$662),MID(D15,FIND("-",D15)+3,LEN(1)),"")))</f>
        <v/>
      </c>
      <c r="AD15" s="55" t="str">
        <f>IF(ISBLANK(M8),"",IF(ISBLANK(D15),"",IF(AND($B15&gt;='Course list'!$C$663,'Record Form'!$B15&lt;='Course list'!$D$663),MID(D15,FIND("-",D15)+3,LEN(1)),"")))</f>
        <v/>
      </c>
      <c r="AE15" s="55" t="str">
        <f>IF(ISBLANK(M9),"",IF(ISBLANK(D15),"",IF(AND($B15&gt;='Course list'!$C$664,'Record Form'!$B15&lt;='Course list'!$D$664),MID(D15,FIND("-",D15)+3,LEN(1)),"")))</f>
        <v/>
      </c>
      <c r="AF15" s="55" t="str">
        <f>IF(ISBLANK(M10),"",IF(ISBLANK(D15),"",IF(AND($B15&gt;='Course list'!$C$665,'Record Form'!$B15&lt;='Course list'!$D$665),MID(D15,FIND("-",D15)+3,LEN(1)),"")))</f>
        <v/>
      </c>
      <c r="AG15" s="40"/>
      <c r="AH15" s="40"/>
      <c r="AI15" s="40"/>
      <c r="AJ15" s="40"/>
      <c r="AK15" s="40"/>
    </row>
    <row r="16" spans="1:37" ht="31.5" customHeight="1">
      <c r="A16" s="245">
        <v>2</v>
      </c>
      <c r="B16" s="117"/>
      <c r="C16" s="117"/>
      <c r="D16" s="143"/>
      <c r="E16" s="307" t="str">
        <f>IFERROR(VLOOKUP(D16,'Course list'!$B$4:$J$1263,2,FALSE),"")</f>
        <v/>
      </c>
      <c r="F16" s="308"/>
      <c r="G16" s="307" t="str">
        <f>IFERROR(VLOOKUP(D16,'Course list'!$B$4:$J$1263,3,FALSE),"")</f>
        <v/>
      </c>
      <c r="H16" s="308"/>
      <c r="I16" s="58" t="str">
        <f>IFERROR(VLOOKUP(D16,'Course list'!$B$4:$J$1263,4,FALSE),"")</f>
        <v/>
      </c>
      <c r="J16" s="59" t="str">
        <f>IF(ISBLANK(M6),"",IF(AND($B16&gt;='Course list'!$C$661,'Record Form'!$B16&lt;='Course list'!$D$661),IFERROR(VLOOKUP(D16,'Course list'!$B$4:$J$1263,5,FALSE),""),""))</f>
        <v/>
      </c>
      <c r="K16" s="57" t="str">
        <f>IF(ISBLANK(M7),"",IF(AND($B16&gt;='Course list'!$C$662,'Record Form'!$B16&lt;='Course list'!$D$662),IFERROR(VLOOKUP(D16,'Course list'!$B$4:$J$1263,6,FALSE),""),""))</f>
        <v/>
      </c>
      <c r="L16" s="60" t="str">
        <f>IF(ISBLANK(M8),"",IF(AND($B16&gt;='Course list'!$C$663,'Record Form'!$B16&lt;='Course list'!$D$663),IFERROR(VLOOKUP(D16,'Course list'!$B$4:$J$1263,7,FALSE),""),""))</f>
        <v/>
      </c>
      <c r="M16" s="60" t="str">
        <f>IF(ISBLANK(M9),"",IF(AND($B16&gt;='Course list'!$C$664,'Record Form'!$B16&lt;='Course list'!$D$664),IFERROR(VLOOKUP(D16,'Course list'!$B$4:$J$1263,8,FALSE),""),""))</f>
        <v/>
      </c>
      <c r="N16" s="60" t="str">
        <f>IF(ISBLANK(M10),"",IF(AND($B16&gt;='Course list'!$C$665,'Record Form'!$B16&lt;='Course list'!$D$665),IFERROR(VLOOKUP(D16,'Course list'!$B$4:$J$1263,9,FALSE),""),""))</f>
        <v/>
      </c>
      <c r="O16" s="56" t="str">
        <f>IF(ISBLANK(M6),"",IF(ISBLANK(D16),"",IF(J16=0,I16,0)))</f>
        <v/>
      </c>
      <c r="P16" s="60" t="str">
        <f>IF(ISBLANK(M7),"",IF(ISBLANK(D16),"",IF(K16=0,I16,0)))</f>
        <v/>
      </c>
      <c r="Q16" s="60" t="str">
        <f>IF(ISBLANK(M8),"",IF(ISBLANK(D16),"",IF(L16=0,I16,0)))</f>
        <v/>
      </c>
      <c r="R16" s="60" t="str">
        <f>IF(ISBLANK(M9),"",IF(ISBLANK(D16),"",IF(M16=0,I16,0)))</f>
        <v/>
      </c>
      <c r="S16" s="246" t="str">
        <f>IF(ISBLANK(M10),"",IF(ISBLANK(D16),"",IF(N16=0,I16,0)))</f>
        <v/>
      </c>
      <c r="T16" s="53"/>
      <c r="U16" s="54"/>
      <c r="V16" s="49"/>
      <c r="W16" s="49">
        <f>IF(ISBLANK(M6),0,IF(ISBLANK(D16),0,IF((LEFT(D16,1)="A"),1,0)))</f>
        <v>0</v>
      </c>
      <c r="X16" s="49">
        <f>IF(ISBLANK(M7),0,IF(ISBLANK(D16),0,IF((FIND("TRA",D16)),1,0)))</f>
        <v>0</v>
      </c>
      <c r="Y16" s="49">
        <f>IF(ISBLANK(M8),0,IF(ISBLANK(D16),0,IF((FIND("TWS",D16)),1,0)))</f>
        <v>0</v>
      </c>
      <c r="Z16" s="49">
        <f>IF(ISBLANK(M9),0,IF(ISBLANK(D16),0,IF((FIND("TC",D16)),1,0)))</f>
        <v>0</v>
      </c>
      <c r="AA16" s="49">
        <f>IF(ISBLANK(M10),0,IF(ISBLANK(D16),0,IF((FIND("CO",D16)),1,0)))</f>
        <v>0</v>
      </c>
      <c r="AB16" s="55" t="str">
        <f>IF(ISBLANK(M6),"",IF(ISBLANK(D16),"",IF(AND($B16&gt;='Course list'!$C$661,'Record Form'!$B16&lt;='Course list'!$D$661),MID(D16,FIND("-",D16)+3,LEN(1)),"")))</f>
        <v/>
      </c>
      <c r="AC16" s="55" t="str">
        <f>IF(ISBLANK(M7),"",IF(ISBLANK(D16),"",IF(AND($B16&gt;='Course list'!$C$662,'Record Form'!$B16&lt;='Course list'!$D$662),MID(D16,FIND("-",D16)+3,LEN(1)),"")))</f>
        <v/>
      </c>
      <c r="AD16" s="55" t="str">
        <f>IF(ISBLANK(M8),"",IF(ISBLANK(D16),"",IF(AND($B16&gt;='Course list'!$C$663,'Record Form'!$B16&lt;='Course list'!$D$663),MID(D16,FIND("-",D16)+3,LEN(1)),"")))</f>
        <v/>
      </c>
      <c r="AE16" s="55" t="str">
        <f>IF(ISBLANK(M9),"",IF(ISBLANK(D16),"",IF(AND($B16&gt;='Course list'!$C$664,'Record Form'!$B16&lt;='Course list'!$D$664),MID(D16,FIND("-",D16)+3,LEN(1)),"")))</f>
        <v/>
      </c>
      <c r="AF16" s="55" t="str">
        <f>IF(ISBLANK(M10),"",IF(ISBLANK(D16),"",IF(AND($B16&gt;='Course list'!$C$665,'Record Form'!$B16&lt;='Course list'!$D$665),MID(D16,FIND("-",D16)+3,LEN(1)),"")))</f>
        <v/>
      </c>
      <c r="AG16" s="40"/>
      <c r="AH16" s="40"/>
      <c r="AI16" s="40"/>
      <c r="AJ16" s="40"/>
      <c r="AK16" s="40"/>
    </row>
    <row r="17" spans="1:37" ht="31.5" customHeight="1">
      <c r="A17" s="245">
        <v>3</v>
      </c>
      <c r="B17" s="117"/>
      <c r="C17" s="117"/>
      <c r="D17" s="143"/>
      <c r="E17" s="307" t="str">
        <f>IFERROR(VLOOKUP(D17,'Course list'!$B$4:$J$1263,2,FALSE),"")</f>
        <v/>
      </c>
      <c r="F17" s="308"/>
      <c r="G17" s="307" t="str">
        <f>IFERROR(VLOOKUP(D17,'Course list'!$B$4:$J$1263,3,FALSE),"")</f>
        <v/>
      </c>
      <c r="H17" s="308"/>
      <c r="I17" s="58" t="str">
        <f>IFERROR(VLOOKUP(D17,'Course list'!$B$4:$J$1263,4,FALSE),"")</f>
        <v/>
      </c>
      <c r="J17" s="59" t="str">
        <f>IF(ISBLANK(M6),"",IF(AND($B17&gt;='Course list'!$C$661,'Record Form'!$B17&lt;='Course list'!$D$661),IFERROR(VLOOKUP(D17,'Course list'!$B$4:$J$1263,5,FALSE),""),""))</f>
        <v/>
      </c>
      <c r="K17" s="60" t="str">
        <f>IF(ISBLANK(M7),"",IF(AND($B17&gt;='Course list'!$C$662,'Record Form'!$B17&lt;='Course list'!$D$662),IFERROR(VLOOKUP(D17,'Course list'!$B$4:$J$1263,6,FALSE),""),""))</f>
        <v/>
      </c>
      <c r="L17" s="60" t="str">
        <f>IF(ISBLANK(M8),"",IF(AND($B17&gt;='Course list'!$C$663,'Record Form'!$B17&lt;='Course list'!$D$663),IFERROR(VLOOKUP(D17,'Course list'!$B$4:$J$1263,7,FALSE),""),""))</f>
        <v/>
      </c>
      <c r="M17" s="60" t="str">
        <f>IF(ISBLANK(M9),"",IF(AND($B17&gt;='Course list'!$C$664,'Record Form'!$B17&lt;='Course list'!$D$664),IFERROR(VLOOKUP(D17,'Course list'!$B$4:$J$1263,8,FALSE),""),""))</f>
        <v/>
      </c>
      <c r="N17" s="60" t="str">
        <f>IF(ISBLANK(M10),"",IF(AND($B17&gt;='Course list'!$C$665,'Record Form'!$B17&lt;='Course list'!$D$665),IFERROR(VLOOKUP(D17,'Course list'!$B$4:$J$1263,9,FALSE),""),""))</f>
        <v/>
      </c>
      <c r="O17" s="56" t="str">
        <f>IF(ISBLANK(M6),"",IF(ISBLANK(D17),"",IF(J17=0,I17,0)))</f>
        <v/>
      </c>
      <c r="P17" s="60" t="str">
        <f>IF(ISBLANK(M7),"",IF(ISBLANK(D17),"",IF(K17=0,I17,0)))</f>
        <v/>
      </c>
      <c r="Q17" s="60" t="str">
        <f>IF(ISBLANK(M8),"",IF(ISBLANK(D17),"",IF(L17=0,I17,0)))</f>
        <v/>
      </c>
      <c r="R17" s="60" t="str">
        <f>IF(ISBLANK(M9),"",IF(ISBLANK(D17),"",IF(M17=0,I17,0)))</f>
        <v/>
      </c>
      <c r="S17" s="246" t="str">
        <f>IF(ISBLANK(M10),"",IF(ISBLANK(D17),"",IF(N17=0,I17,0)))</f>
        <v/>
      </c>
      <c r="T17" s="53"/>
      <c r="U17" s="54"/>
      <c r="V17" s="49"/>
      <c r="W17" s="49">
        <f>IF(ISBLANK(M6),0,IF(ISBLANK(D17),0,IF((LEFT(D17,1)="A"),1,0)))</f>
        <v>0</v>
      </c>
      <c r="X17" s="49">
        <f>IF(ISBLANK(M7),0,IF(ISBLANK(D17),0,IF((FIND("TRA",D17)),1,0)))</f>
        <v>0</v>
      </c>
      <c r="Y17" s="49">
        <f>IF(ISBLANK(M8),0,IF(ISBLANK(D17),0,IF((FIND("TWS",D17)),1,0)))</f>
        <v>0</v>
      </c>
      <c r="Z17" s="49">
        <f>IF(ISBLANK(M9),0,IF(ISBLANK(D17),0,IF((FIND("TC",D17)),1,0)))</f>
        <v>0</v>
      </c>
      <c r="AA17" s="49">
        <f>IF(ISBLANK(M10),0,IF(ISBLANK(D17),0,IF((FIND("CO",D17)),1,0)))</f>
        <v>0</v>
      </c>
      <c r="AB17" s="55" t="str">
        <f>IF(ISBLANK(M6),"",IF(ISBLANK(D17),"",IF(AND($B17&gt;='Course list'!$C$661,'Record Form'!$B17&lt;='Course list'!$D$661),MID(D17,FIND("-",D17)+3,LEN(1)),"")))</f>
        <v/>
      </c>
      <c r="AC17" s="55" t="str">
        <f>IF(ISBLANK(M7),"",IF(ISBLANK(D17),"",IF(AND($B17&gt;='Course list'!$C$662,'Record Form'!$B17&lt;='Course list'!$D$662),MID(D17,FIND("-",D17)+3,LEN(1)),"")))</f>
        <v/>
      </c>
      <c r="AD17" s="55" t="str">
        <f>IF(ISBLANK(M8),"",IF(ISBLANK(D17),"",IF(AND($B17&gt;='Course list'!$C$663,'Record Form'!$B17&lt;='Course list'!$D$663),MID(D17,FIND("-",D17)+3,LEN(1)),"")))</f>
        <v/>
      </c>
      <c r="AE17" s="55" t="str">
        <f>IF(ISBLANK(M9),"",IF(ISBLANK(D17),"",IF(AND($B17&gt;='Course list'!$C$664,'Record Form'!$B17&lt;='Course list'!$D$664),MID(D17,FIND("-",D17)+3,LEN(1)),"")))</f>
        <v/>
      </c>
      <c r="AF17" s="55" t="str">
        <f>IF(ISBLANK(M10),"",IF(ISBLANK(D17),"",IF(AND($B17&gt;='Course list'!$C$665,'Record Form'!$B17&lt;='Course list'!$D$665),MID(D17,FIND("-",D17)+3,LEN(1)),"")))</f>
        <v/>
      </c>
      <c r="AG17" s="40"/>
      <c r="AH17" s="40"/>
      <c r="AI17" s="40"/>
      <c r="AJ17" s="40"/>
      <c r="AK17" s="40"/>
    </row>
    <row r="18" spans="1:37" ht="31.5" customHeight="1">
      <c r="A18" s="245">
        <v>4</v>
      </c>
      <c r="B18" s="117"/>
      <c r="C18" s="117"/>
      <c r="D18" s="143"/>
      <c r="E18" s="307" t="str">
        <f>IFERROR(VLOOKUP(D18,'Course list'!$B$4:$J$1263,2,FALSE),"")</f>
        <v/>
      </c>
      <c r="F18" s="308"/>
      <c r="G18" s="307" t="str">
        <f>IFERROR(VLOOKUP(D18,'Course list'!$B$4:$J$1263,3,FALSE),"")</f>
        <v/>
      </c>
      <c r="H18" s="308"/>
      <c r="I18" s="58" t="str">
        <f>IFERROR(VLOOKUP(D18,'Course list'!$B$4:$J$1263,4,FALSE),"")</f>
        <v/>
      </c>
      <c r="J18" s="59" t="str">
        <f>IF(ISBLANK(M6),"",IF(AND($B18&gt;='Course list'!$C$661,'Record Form'!$B18&lt;='Course list'!$D$661),IFERROR(VLOOKUP(D18,'Course list'!$B$4:$J$1263,5,FALSE),""),""))</f>
        <v/>
      </c>
      <c r="K18" s="60" t="str">
        <f>IF(ISBLANK(M7),"",IF(AND($B18&gt;='Course list'!$C$662,'Record Form'!$B18&lt;='Course list'!$D$662),IFERROR(VLOOKUP(D18,'Course list'!$B$4:$J$1263,6,FALSE),""),""))</f>
        <v/>
      </c>
      <c r="L18" s="60" t="str">
        <f>IF(ISBLANK(M8),"",IF(AND($B18&gt;='Course list'!$C$663,'Record Form'!$B18&lt;='Course list'!$D$663),IFERROR(VLOOKUP(D18,'Course list'!$B$4:$J$1263,7,FALSE),""),""))</f>
        <v/>
      </c>
      <c r="M18" s="60" t="str">
        <f>IF(ISBLANK(M9),"",IF(AND($B18&gt;='Course list'!$C$664,'Record Form'!$B18&lt;='Course list'!$D$664),IFERROR(VLOOKUP(D18,'Course list'!$B$4:$J$1263,8,FALSE),""),""))</f>
        <v/>
      </c>
      <c r="N18" s="60" t="str">
        <f>IF(ISBLANK(M10),"",IF(AND($B18&gt;='Course list'!$C$665,'Record Form'!$B18&lt;='Course list'!$D$665),IFERROR(VLOOKUP(D18,'Course list'!$B$4:$J$1263,9,FALSE),""),""))</f>
        <v/>
      </c>
      <c r="O18" s="56" t="str">
        <f>IF(ISBLANK(M6),"",IF(ISBLANK(D18),"",IF(J18=0,I18,0)))</f>
        <v/>
      </c>
      <c r="P18" s="60" t="str">
        <f>IF(ISBLANK(M7),"",IF(ISBLANK(D18),"",IF(K18=0,I18,0)))</f>
        <v/>
      </c>
      <c r="Q18" s="60" t="str">
        <f>IF(ISBLANK(M8),"",IF(ISBLANK(D18),"",IF(L18=0,I18,0)))</f>
        <v/>
      </c>
      <c r="R18" s="60" t="str">
        <f>IF(ISBLANK(M9),"",IF(ISBLANK(D18),"",IF(M18=0,I18,0)))</f>
        <v/>
      </c>
      <c r="S18" s="246" t="str">
        <f>IF(ISBLANK(M10),"",IF(ISBLANK(D18),"",IF(N18=0,I18,0)))</f>
        <v/>
      </c>
      <c r="T18" s="53"/>
      <c r="U18" s="54"/>
      <c r="V18" s="49"/>
      <c r="W18" s="49">
        <f>IF(ISBLANK(M6),0,IF(ISBLANK(D18),0,IF((LEFT(D18,1)="A"),1,0)))</f>
        <v>0</v>
      </c>
      <c r="X18" s="49">
        <f>IF(ISBLANK(M7),0,IF(ISBLANK(D18),0,IF((FIND("TRA",D18)),1,0)))</f>
        <v>0</v>
      </c>
      <c r="Y18" s="49">
        <f>IF(ISBLANK(M8),0,IF(ISBLANK(D18),0,IF((FIND("TWS",D18)),1,0)))</f>
        <v>0</v>
      </c>
      <c r="Z18" s="49">
        <f>IF(ISBLANK(M9),0,IF(ISBLANK(D18),0,IF((FIND("TC",D18)),1,0)))</f>
        <v>0</v>
      </c>
      <c r="AA18" s="49">
        <f>IF(ISBLANK(M10),0,IF(ISBLANK(D18),0,IF((FIND("CO",D18)),1,0)))</f>
        <v>0</v>
      </c>
      <c r="AB18" s="55" t="str">
        <f>IF(ISBLANK(M6),"",IF(ISBLANK(D18),"",IF(AND($B18&gt;='Course list'!$C$661,'Record Form'!$B18&lt;='Course list'!$D$661),MID(D18,FIND("-",D18)+3,LEN(1)),"")))</f>
        <v/>
      </c>
      <c r="AC18" s="55" t="str">
        <f>IF(ISBLANK(M7),"",IF(ISBLANK(D18),"",IF(AND($B18&gt;='Course list'!$C$662,'Record Form'!$B18&lt;='Course list'!$D$662),MID(D18,FIND("-",D18)+3,LEN(1)),"")))</f>
        <v/>
      </c>
      <c r="AD18" s="55" t="str">
        <f>IF(ISBLANK(M8),"",IF(ISBLANK(D18),"",IF(AND($B18&gt;='Course list'!$C$663,'Record Form'!$B18&lt;='Course list'!$D$663),MID(D18,FIND("-",D18)+3,LEN(1)),"")))</f>
        <v/>
      </c>
      <c r="AE18" s="55" t="str">
        <f>IF(ISBLANK(M9),"",IF(ISBLANK(D18),"",IF(AND($B18&gt;='Course list'!$C$664,'Record Form'!$B18&lt;='Course list'!$D$664),MID(D18,FIND("-",D18)+3,LEN(1)),"")))</f>
        <v/>
      </c>
      <c r="AF18" s="55" t="str">
        <f>IF(ISBLANK(M10),"",IF(ISBLANK(D18),"",IF(AND($B18&gt;='Course list'!$C$665,'Record Form'!$B18&lt;='Course list'!$D$665),MID(D18,FIND("-",D18)+3,LEN(1)),"")))</f>
        <v/>
      </c>
      <c r="AG18" s="40"/>
      <c r="AH18" s="40"/>
      <c r="AI18" s="40"/>
      <c r="AJ18" s="40"/>
      <c r="AK18" s="40"/>
    </row>
    <row r="19" spans="1:37" ht="31.5" customHeight="1">
      <c r="A19" s="245">
        <v>5</v>
      </c>
      <c r="B19" s="117"/>
      <c r="C19" s="117"/>
      <c r="D19" s="143"/>
      <c r="E19" s="307" t="str">
        <f>IFERROR(VLOOKUP(D19,'Course list'!$B$4:$J$1263,2,FALSE),"")</f>
        <v/>
      </c>
      <c r="F19" s="308"/>
      <c r="G19" s="307" t="str">
        <f>IFERROR(VLOOKUP(D19,'Course list'!$B$4:$J$1263,3,FALSE),"")</f>
        <v/>
      </c>
      <c r="H19" s="308"/>
      <c r="I19" s="58" t="str">
        <f>IFERROR(VLOOKUP(D19,'Course list'!$B$4:$J$1263,4,FALSE),"")</f>
        <v/>
      </c>
      <c r="J19" s="59" t="str">
        <f>IF(ISBLANK(M6),"",IF(AND($B19&gt;='Course list'!$C$661,'Record Form'!$B19&lt;='Course list'!$D$661),IFERROR(VLOOKUP(D19,'Course list'!$B$4:$J$1263,5,FALSE),""),""))</f>
        <v/>
      </c>
      <c r="K19" s="60" t="str">
        <f>IF(ISBLANK(M7),"",IF(AND($B19&gt;='Course list'!$C$662,'Record Form'!$B19&lt;='Course list'!$D$662),IFERROR(VLOOKUP(D19,'Course list'!$B$4:$J$1263,6,FALSE),""),""))</f>
        <v/>
      </c>
      <c r="L19" s="60" t="str">
        <f>IF(ISBLANK(M8),"",IF(AND($B19&gt;='Course list'!$C$663,'Record Form'!$B19&lt;='Course list'!$D$663),IFERROR(VLOOKUP(D19,'Course list'!$B$4:$J$1263,7,FALSE),""),""))</f>
        <v/>
      </c>
      <c r="M19" s="60" t="str">
        <f>IF(ISBLANK(M9),"",IF(AND($B19&gt;='Course list'!$C$664,'Record Form'!$B19&lt;='Course list'!$D$664),IFERROR(VLOOKUP(D19,'Course list'!$B$4:$J$1263,8,FALSE),""),""))</f>
        <v/>
      </c>
      <c r="N19" s="60" t="str">
        <f>IF(ISBLANK(M10),"",IF(AND($B19&gt;='Course list'!$C$665,'Record Form'!$B19&lt;='Course list'!$D$665),IFERROR(VLOOKUP(D19,'Course list'!$B$4:$J$1263,9,FALSE),""),""))</f>
        <v/>
      </c>
      <c r="O19" s="56" t="str">
        <f>IF(ISBLANK(M6),"",IF(ISBLANK(D19),"",IF(J19=0,I19,0)))</f>
        <v/>
      </c>
      <c r="P19" s="60" t="str">
        <f>IF(ISBLANK(M7),"",IF(ISBLANK(D19),"",IF(K19=0,I19,0)))</f>
        <v/>
      </c>
      <c r="Q19" s="60" t="str">
        <f>IF(ISBLANK(M8),"",IF(ISBLANK(D19),"",IF(L19=0,I19,0)))</f>
        <v/>
      </c>
      <c r="R19" s="60" t="str">
        <f>IF(ISBLANK(M9),"",IF(ISBLANK(D19),"",IF(M19=0,I19,0)))</f>
        <v/>
      </c>
      <c r="S19" s="246" t="str">
        <f>IF(ISBLANK(M10),"",IF(ISBLANK(D19),"",IF(N19=0,I19,0)))</f>
        <v/>
      </c>
      <c r="T19" s="53"/>
      <c r="U19" s="54"/>
      <c r="V19" s="49"/>
      <c r="W19" s="49">
        <f>IF(ISBLANK(M6),0,IF(ISBLANK(D19),0,IF((LEFT(D19,1)="A"),1,0)))</f>
        <v>0</v>
      </c>
      <c r="X19" s="49">
        <f>IF(ISBLANK(M7),0,IF(ISBLANK(D19),0,IF((FIND("TRA",D19)),1,0)))</f>
        <v>0</v>
      </c>
      <c r="Y19" s="49">
        <f>IF(ISBLANK(M8),0,IF(ISBLANK(D8),0,IF((FIND("TWS",D19)),1,0)))</f>
        <v>0</v>
      </c>
      <c r="Z19" s="49">
        <f>IF(ISBLANK(M9),0,IF(ISBLANK(D19),0,IF((FIND("TC",D19)),1,0)))</f>
        <v>0</v>
      </c>
      <c r="AA19" s="49">
        <f>IF(ISBLANK(M10),0,IF(ISBLANK(D19),0,IF((FIND("CO",D19)),1,0)))</f>
        <v>0</v>
      </c>
      <c r="AB19" s="55" t="str">
        <f>IF(ISBLANK(M6),"",IF(ISBLANK(D19),"",IF(AND($B19&gt;='Course list'!$C$661,'Record Form'!$B19&lt;='Course list'!$D$661),MID(D19,FIND("-",D19)+3,LEN(1)),"")))</f>
        <v/>
      </c>
      <c r="AC19" s="55" t="str">
        <f>IF(ISBLANK(M7),"",IF(ISBLANK(D19),"",IF(AND($B19&gt;='Course list'!$C$662,'Record Form'!$B19&lt;='Course list'!$D$662),MID(D19,FIND("-",D19)+3,LEN(1)),"")))</f>
        <v/>
      </c>
      <c r="AD19" s="55" t="str">
        <f>IF(ISBLANK(M8),"",IF(ISBLANK(D19),"",IF(AND($B19&gt;='Course list'!$C$663,'Record Form'!$B19&lt;='Course list'!$D$663),MID(D19,FIND("-",D19)+3,LEN(1)),"")))</f>
        <v/>
      </c>
      <c r="AE19" s="55" t="str">
        <f>IF(ISBLANK(M9),"",IF(ISBLANK(D19),"",IF(AND($B19&gt;='Course list'!$C$664,'Record Form'!$B19&lt;='Course list'!$D$664),MID(D19,FIND("-",D19)+3,LEN(1)),"")))</f>
        <v/>
      </c>
      <c r="AF19" s="55" t="str">
        <f>IF(ISBLANK(M10),"",IF(ISBLANK(D19),"",IF(AND($B19&gt;='Course list'!$C$665,'Record Form'!$B19&lt;='Course list'!$D$665),MID(D19,FIND("-",D19)+3,LEN(1)),"")))</f>
        <v/>
      </c>
      <c r="AG19" s="40"/>
      <c r="AH19" s="40"/>
      <c r="AI19" s="40"/>
      <c r="AJ19" s="40"/>
      <c r="AK19" s="40"/>
    </row>
    <row r="20" spans="1:37" ht="31.5" customHeight="1">
      <c r="A20" s="245">
        <v>6</v>
      </c>
      <c r="B20" s="117"/>
      <c r="C20" s="117"/>
      <c r="D20" s="143"/>
      <c r="E20" s="307" t="str">
        <f>IFERROR(VLOOKUP(D20,'Course list'!$B$4:$J$1263,2,FALSE),"")</f>
        <v/>
      </c>
      <c r="F20" s="308"/>
      <c r="G20" s="307" t="str">
        <f>IFERROR(VLOOKUP(D20,'Course list'!$B$4:$J$1263,3,FALSE),"")</f>
        <v/>
      </c>
      <c r="H20" s="308"/>
      <c r="I20" s="58" t="str">
        <f>IFERROR(VLOOKUP(D20,'Course list'!$B$4:$J$1263,4,FALSE),"")</f>
        <v/>
      </c>
      <c r="J20" s="59" t="str">
        <f>IF(ISBLANK(M6),"",IF(AND($B20&gt;='Course list'!$C$661,'Record Form'!$B20&lt;='Course list'!$D$661),IFERROR(VLOOKUP(D20,'Course list'!$B$4:$J$1263,5,FALSE),""),""))</f>
        <v/>
      </c>
      <c r="K20" s="60" t="str">
        <f>IF(ISBLANK(M7),"",IF(AND($B20&gt;='Course list'!$C$662,'Record Form'!$B20&lt;='Course list'!$D$662),IFERROR(VLOOKUP(D20,'Course list'!$B$4:$J$1263,6,FALSE),""),""))</f>
        <v/>
      </c>
      <c r="L20" s="60" t="str">
        <f>IF(ISBLANK(M8),"",IF(AND($B20&gt;='Course list'!$C$663,'Record Form'!$B20&lt;='Course list'!$D$663),IFERROR(VLOOKUP(D20,'Course list'!$B$4:$J$1263,7,FALSE),""),""))</f>
        <v/>
      </c>
      <c r="M20" s="60" t="str">
        <f>IF(ISBLANK(M9),"",IF(AND($B20&gt;='Course list'!$C$664,'Record Form'!$B20&lt;='Course list'!$D$664),IFERROR(VLOOKUP(D20,'Course list'!$B$4:$J$1263,8,FALSE),""),""))</f>
        <v/>
      </c>
      <c r="N20" s="60" t="str">
        <f>IF(ISBLANK(M10),"",IF(AND($B20&gt;='Course list'!$C$665,'Record Form'!$B20&lt;='Course list'!$D$665),IFERROR(VLOOKUP(D20,'Course list'!$B$4:$J$1263,9,FALSE),""),""))</f>
        <v/>
      </c>
      <c r="O20" s="56" t="str">
        <f>IF(ISBLANK(M6),"",IF(ISBLANK(D20),"",IF(J20=0,I20,0)))</f>
        <v/>
      </c>
      <c r="P20" s="60" t="str">
        <f>IF(ISBLANK(M7),"",IF(ISBLANK(D20),"",IF(K20=0,I20,0)))</f>
        <v/>
      </c>
      <c r="Q20" s="60" t="str">
        <f>IF(ISBLANK(M8),"",IF(ISBLANK(D20),"",IF(L20=0,I20,0)))</f>
        <v/>
      </c>
      <c r="R20" s="60" t="str">
        <f>IF(ISBLANK(M9),"",IF(ISBLANK(D20),"",IF(M20=0,I20,0)))</f>
        <v/>
      </c>
      <c r="S20" s="246" t="str">
        <f>IF(ISBLANK(M10),"",IF(ISBLANK(D20),"",IF(N20=0,I20,0)))</f>
        <v/>
      </c>
      <c r="T20" s="53"/>
      <c r="U20" s="54"/>
      <c r="V20" s="49"/>
      <c r="W20" s="49">
        <f>IF(ISBLANK(M6),0,IF(ISBLANK(D20),0,IF((LEFT(D20,1)="A"),1,0)))</f>
        <v>0</v>
      </c>
      <c r="X20" s="49">
        <f>IF(ISBLANK(M7),0,IF(ISBLANK(D20),0,IF((FIND("TRA",D20)),1,0)))</f>
        <v>0</v>
      </c>
      <c r="Y20" s="49">
        <f>IF(ISBLANK(M8),0,IF(ISBLANK(D20),0,IF((FIND("TWS",D20)),1,0)))</f>
        <v>0</v>
      </c>
      <c r="Z20" s="49">
        <f>IF(ISBLANK(M9),0,IF(ISBLANK(D20),0,IF((FIND("TC",D20)),1,0)))</f>
        <v>0</v>
      </c>
      <c r="AA20" s="49">
        <f>IF(ISBLANK(M10),0,IF(ISBLANK(D20),0,IF((FIND("CO",D20)),1,0)))</f>
        <v>0</v>
      </c>
      <c r="AB20" s="55" t="str">
        <f>IF(ISBLANK(M6),"",IF(ISBLANK(D20),"",IF(AND($B20&gt;='Course list'!$C$661,'Record Form'!$B20&lt;='Course list'!$D$661),MID(D20,FIND("-",D20)+3,LEN(1)),"")))</f>
        <v/>
      </c>
      <c r="AC20" s="55" t="str">
        <f>IF(ISBLANK(M7),"",IF(ISBLANK(D20),"",IF(AND($B20&gt;='Course list'!$C$662,'Record Form'!$B20&lt;='Course list'!$D$662),MID(D20,FIND("-",D20)+3,LEN(1)),"")))</f>
        <v/>
      </c>
      <c r="AD20" s="55" t="str">
        <f>IF(ISBLANK(M8),"",IF(ISBLANK(D20),"",IF(AND($B20&gt;='Course list'!$C$663,'Record Form'!$B20&lt;='Course list'!$D$663),MID(D20,FIND("-",D20)+3,LEN(1)),"")))</f>
        <v/>
      </c>
      <c r="AE20" s="55" t="str">
        <f>IF(ISBLANK(M9),"",IF(ISBLANK(D20),"",IF(AND($B20&gt;='Course list'!$C$664,'Record Form'!$B20&lt;='Course list'!$D$664),MID(D20,FIND("-",D20)+3,LEN(1)),"")))</f>
        <v/>
      </c>
      <c r="AF20" s="55" t="str">
        <f>IF(ISBLANK(M10),"",IF(ISBLANK(D20),"",IF(AND($B20&gt;='Course list'!$C$665,'Record Form'!$B20&lt;='Course list'!$D$665),MID(D20,FIND("-",D20)+3,LEN(1)),"")))</f>
        <v/>
      </c>
      <c r="AG20" s="40"/>
      <c r="AH20" s="40"/>
      <c r="AI20" s="40"/>
      <c r="AJ20" s="40"/>
      <c r="AK20" s="40"/>
    </row>
    <row r="21" spans="1:37" ht="31.5" customHeight="1">
      <c r="A21" s="245">
        <v>7</v>
      </c>
      <c r="B21" s="117"/>
      <c r="C21" s="117"/>
      <c r="D21" s="143"/>
      <c r="E21" s="307" t="str">
        <f>IFERROR(VLOOKUP(D21,'Course list'!$B$4:$J$1263,2,FALSE),"")</f>
        <v/>
      </c>
      <c r="F21" s="308"/>
      <c r="G21" s="307" t="str">
        <f>IFERROR(VLOOKUP(D21,'Course list'!$B$4:$J$1263,3,FALSE),"")</f>
        <v/>
      </c>
      <c r="H21" s="308"/>
      <c r="I21" s="58" t="str">
        <f>IFERROR(VLOOKUP(D21,'Course list'!$B$4:$J$1263,4,FALSE),"")</f>
        <v/>
      </c>
      <c r="J21" s="59" t="str">
        <f>IF(ISBLANK(M6),"",IF(AND($B21&gt;='Course list'!$C$661,'Record Form'!$B21&lt;='Course list'!$D$661),IFERROR(VLOOKUP(D21,'Course list'!$B$4:$J$1263,5,FALSE),""),""))</f>
        <v/>
      </c>
      <c r="K21" s="60" t="str">
        <f>IF(ISBLANK(M7),"",IF(AND($B21&gt;='Course list'!$C$662,'Record Form'!$B21&lt;='Course list'!$D$662),IFERROR(VLOOKUP(D21,'Course list'!$B$4:$J$1263,6,FALSE),""),""))</f>
        <v/>
      </c>
      <c r="L21" s="60" t="str">
        <f>IF(ISBLANK(M8),"",IF(AND($B21&gt;='Course list'!$C$663,'Record Form'!$B21&lt;='Course list'!$D$663),IFERROR(VLOOKUP(D21,'Course list'!$B$4:$J$1263,7,FALSE),""),""))</f>
        <v/>
      </c>
      <c r="M21" s="60" t="str">
        <f>IF(ISBLANK(M9),"",IF(AND($B21&gt;='Course list'!$C$664,'Record Form'!$B21&lt;='Course list'!$D$664),IFERROR(VLOOKUP(D21,'Course list'!$B$4:$J$1263,8,FALSE),""),""))</f>
        <v/>
      </c>
      <c r="N21" s="60" t="str">
        <f>IF(ISBLANK(M10),"",IF(AND($B21&gt;='Course list'!$C$665,'Record Form'!$B21&lt;='Course list'!$D$665),IFERROR(VLOOKUP(D21,'Course list'!$B$4:$J$1263,9,FALSE),""),""))</f>
        <v/>
      </c>
      <c r="O21" s="56" t="str">
        <f>IF(ISBLANK(M6),"",IF(ISBLANK(D21),"",IF(J21=0,I21,0)))</f>
        <v/>
      </c>
      <c r="P21" s="60" t="str">
        <f>IF(ISBLANK(M7),"",IF(ISBLANK(D21),"",IF(K21=0,I21,0)))</f>
        <v/>
      </c>
      <c r="Q21" s="60" t="str">
        <f>IF(ISBLANK(M8),"",IF(ISBLANK(D21),"",IF(L21=0,I21,0)))</f>
        <v/>
      </c>
      <c r="R21" s="60" t="str">
        <f>IF(ISBLANK(M9),"",IF(ISBLANK(D21),"",IF(M21=0,I21,0)))</f>
        <v/>
      </c>
      <c r="S21" s="246" t="str">
        <f>IF(ISBLANK(M10),"",IF(ISBLANK(D21),"",IF(N21=0,I21,0)))</f>
        <v/>
      </c>
      <c r="T21" s="53"/>
      <c r="U21" s="54"/>
      <c r="V21" s="49"/>
      <c r="W21" s="49">
        <f>IF(ISBLANK(M6),0,IF(ISBLANK(D21),0,IF((LEFT(D21,1)="A"),1,0)))</f>
        <v>0</v>
      </c>
      <c r="X21" s="49">
        <f>IF(ISBLANK(M7),0,IF(ISBLANK(D21),0,IF((FIND("TRA",D21)),1,0)))</f>
        <v>0</v>
      </c>
      <c r="Y21" s="49">
        <f>IF(ISBLANK(M8),0,IF(ISBLANK(D21),0,IF((FIND("TWS",D21)),1,0)))</f>
        <v>0</v>
      </c>
      <c r="Z21" s="49">
        <f>IF(ISBLANK(M9),0,IF(ISBLANK(D21),0,IF((FIND("TC",D21)),1,0)))</f>
        <v>0</v>
      </c>
      <c r="AA21" s="49">
        <f>IF(ISBLANK(M10),0,IF(ISBLANK(D21),0,IF((FIND("CO",D21)),1,0)))</f>
        <v>0</v>
      </c>
      <c r="AB21" s="55" t="str">
        <f>IF(ISBLANK(M6),"",IF(ISBLANK(D21),"",IF(AND($B21&gt;='Course list'!$C$661,'Record Form'!$B21&lt;='Course list'!$D$661),MID(D21,FIND("-",D21)+3,LEN(1)),"")))</f>
        <v/>
      </c>
      <c r="AC21" s="55" t="str">
        <f>IF(ISBLANK(M7),"",IF(ISBLANK(D21),"",IF(AND($B21&gt;='Course list'!$C$662,'Record Form'!$B21&lt;='Course list'!$D$662),MID(D21,FIND("-",D21)+3,LEN(1)),"")))</f>
        <v/>
      </c>
      <c r="AD21" s="55" t="str">
        <f>IF(ISBLANK(M8),"",IF(ISBLANK(D21),"",IF(AND($B21&gt;='Course list'!$C$663,'Record Form'!$B21&lt;='Course list'!$D$663),MID(D21,FIND("-",D21)+3,LEN(1)),"")))</f>
        <v/>
      </c>
      <c r="AE21" s="55" t="str">
        <f>IF(ISBLANK(M9),"",IF(ISBLANK(D21),"",IF(AND($B21&gt;='Course list'!$C$664,'Record Form'!$B21&lt;='Course list'!$D$664),MID(D21,FIND("-",D21)+3,LEN(1)),"")))</f>
        <v/>
      </c>
      <c r="AF21" s="55" t="str">
        <f>IF(ISBLANK(M10),"",IF(ISBLANK(D21),"",IF(AND($B21&gt;='Course list'!$C$665,'Record Form'!$B21&lt;='Course list'!$D$665),MID(D21,FIND("-",D21)+3,LEN(1)),"")))</f>
        <v/>
      </c>
      <c r="AG21" s="40"/>
      <c r="AH21" s="40"/>
      <c r="AI21" s="40"/>
      <c r="AJ21" s="40"/>
      <c r="AK21" s="40"/>
    </row>
    <row r="22" spans="1:37" ht="31.5" customHeight="1">
      <c r="A22" s="245">
        <v>8</v>
      </c>
      <c r="B22" s="117"/>
      <c r="C22" s="117"/>
      <c r="D22" s="143"/>
      <c r="E22" s="307" t="str">
        <f>IFERROR(VLOOKUP(D22,'Course list'!$B$4:$J$1263,2,FALSE),"")</f>
        <v/>
      </c>
      <c r="F22" s="308"/>
      <c r="G22" s="307" t="str">
        <f>IFERROR(VLOOKUP(D22,'Course list'!$B$4:$J$1263,3,FALSE),"")</f>
        <v/>
      </c>
      <c r="H22" s="308"/>
      <c r="I22" s="58" t="str">
        <f>IFERROR(VLOOKUP(D22,'Course list'!$B$4:$J$1263,4,FALSE),"")</f>
        <v/>
      </c>
      <c r="J22" s="59" t="str">
        <f>IF(ISBLANK(M6),"",IF(AND($B22&gt;='Course list'!$C$661,'Record Form'!$B22&lt;='Course list'!$D$661),IFERROR(VLOOKUP(D22,'Course list'!$B$4:$J$1263,5,FALSE),""),""))</f>
        <v/>
      </c>
      <c r="K22" s="60" t="str">
        <f>IF(ISBLANK(M7),"",IF(AND($B22&gt;='Course list'!$C$662,'Record Form'!$B22&lt;='Course list'!$D$662),IFERROR(VLOOKUP(D22,'Course list'!$B$4:$J$1263,6,FALSE),""),""))</f>
        <v/>
      </c>
      <c r="L22" s="60" t="str">
        <f>IF(ISBLANK(M8),"",IF(AND($B22&gt;='Course list'!$C$663,'Record Form'!$B22&lt;='Course list'!$D$663),IFERROR(VLOOKUP(D22,'Course list'!$B$4:$J$1263,7,FALSE),""),""))</f>
        <v/>
      </c>
      <c r="M22" s="60" t="str">
        <f>IF(ISBLANK(M9),"",IF(AND($B22&gt;='Course list'!$C$664,'Record Form'!$B22&lt;='Course list'!$D$664),IFERROR(VLOOKUP(D22,'Course list'!$B$4:$J$1263,8,FALSE),""),""))</f>
        <v/>
      </c>
      <c r="N22" s="60" t="str">
        <f>IF(ISBLANK(M10),"",IF(AND($B22&gt;='Course list'!$C$665,'Record Form'!$B22&lt;='Course list'!$D$665),IFERROR(VLOOKUP(D22,'Course list'!$B$4:$J$1263,9,FALSE),""),""))</f>
        <v/>
      </c>
      <c r="O22" s="56" t="str">
        <f>IF(ISBLANK(M6),"",IF(ISBLANK(D22),"",IF(J22=0,I22,0)))</f>
        <v/>
      </c>
      <c r="P22" s="60" t="str">
        <f>IF(ISBLANK(M7),"",IF(ISBLANK(D22),"",IF(K22=0,I22,0)))</f>
        <v/>
      </c>
      <c r="Q22" s="60" t="str">
        <f>IF(ISBLANK(M8),"",IF(ISBLANK(D22),"",IF(L22=0,I22,0)))</f>
        <v/>
      </c>
      <c r="R22" s="60" t="str">
        <f>IF(ISBLANK(M9),"",IF(ISBLANK(D22),"",IF(M22=0,I22,0)))</f>
        <v/>
      </c>
      <c r="S22" s="246" t="str">
        <f>IF(ISBLANK(M10),"",IF(ISBLANK(D22),"",IF(N22=0,I22,0)))</f>
        <v/>
      </c>
      <c r="T22" s="53"/>
      <c r="U22" s="54"/>
      <c r="V22" s="49"/>
      <c r="W22" s="49">
        <f>IF(ISBLANK(M6),0,IF(ISBLANK(D22),0,IF((LEFT(D22,1)="A"),1,0)))</f>
        <v>0</v>
      </c>
      <c r="X22" s="49">
        <f>IF(ISBLANK(M7),0,IF(ISBLANK(D22),0,IF((FIND("TRA",D22)),1,0)))</f>
        <v>0</v>
      </c>
      <c r="Y22" s="49">
        <f>IF(ISBLANK(M8),0,IF(ISBLANK(D22),0,IF((FIND("TWS",D22)),1,0)))</f>
        <v>0</v>
      </c>
      <c r="Z22" s="49">
        <f>IF(ISBLANK(M9),0,IF(ISBLANK(D22),0,IF((FIND("TC",D22)),1,0)))</f>
        <v>0</v>
      </c>
      <c r="AA22" s="49">
        <f>IF(ISBLANK(M10),0,IF(ISBLANK(D22),0,IF((FIND("CO",D22)),1,0)))</f>
        <v>0</v>
      </c>
      <c r="AB22" s="55" t="str">
        <f>IF(ISBLANK(M6),"",IF(ISBLANK(D22),"",IF(AND($B22&gt;='Course list'!$C$661,'Record Form'!$B22&lt;='Course list'!$D$661),MID(D22,FIND("-",D22)+3,LEN(1)),"")))</f>
        <v/>
      </c>
      <c r="AC22" s="55" t="str">
        <f>IF(ISBLANK(M7),"",IF(ISBLANK(D22),"",IF(AND($B22&gt;='Course list'!$C$662,'Record Form'!$B22&lt;='Course list'!$D$662),MID(D22,FIND("-",D22)+3,LEN(1)),"")))</f>
        <v/>
      </c>
      <c r="AD22" s="55" t="str">
        <f>IF(ISBLANK(M8),"",IF(ISBLANK(D22),"",IF(AND($B22&gt;='Course list'!$C$663,'Record Form'!$B22&lt;='Course list'!$D$663),MID(D22,FIND("-",D22)+3,LEN(1)),"")))</f>
        <v/>
      </c>
      <c r="AE22" s="55" t="str">
        <f>IF(ISBLANK(M9),"",IF(ISBLANK(D22),"",IF(AND($B22&gt;='Course list'!$C$664,'Record Form'!$B22&lt;='Course list'!$D$664),MID(D22,FIND("-",D22)+3,LEN(1)),"")))</f>
        <v/>
      </c>
      <c r="AF22" s="55" t="str">
        <f>IF(ISBLANK(M10),"",IF(ISBLANK(D22),"",IF(AND($B22&gt;='Course list'!$C$665,'Record Form'!$B22&lt;='Course list'!$D$665),MID(D22,FIND("-",D22)+3,LEN(1)),"")))</f>
        <v/>
      </c>
      <c r="AG22" s="40"/>
      <c r="AH22" s="40"/>
      <c r="AI22" s="40"/>
      <c r="AJ22" s="40"/>
      <c r="AK22" s="40"/>
    </row>
    <row r="23" spans="1:37" ht="31.5" customHeight="1">
      <c r="A23" s="245">
        <v>9</v>
      </c>
      <c r="B23" s="117"/>
      <c r="C23" s="117"/>
      <c r="D23" s="143"/>
      <c r="E23" s="307" t="str">
        <f>IFERROR(VLOOKUP(D23,'Course list'!$B$4:$J$1263,2,FALSE),"")</f>
        <v/>
      </c>
      <c r="F23" s="308"/>
      <c r="G23" s="307" t="str">
        <f>IFERROR(VLOOKUP(D23,'Course list'!$B$4:$J$1263,3,FALSE),"")</f>
        <v/>
      </c>
      <c r="H23" s="308"/>
      <c r="I23" s="58" t="str">
        <f>IFERROR(VLOOKUP(D23,'Course list'!$B$4:$J$1263,4,FALSE),"")</f>
        <v/>
      </c>
      <c r="J23" s="59" t="str">
        <f>IF(ISBLANK(M6),"",IF(AND($B23&gt;='Course list'!$C$661,'Record Form'!$B23&lt;='Course list'!$D$661),IFERROR(VLOOKUP(D23,'Course list'!$B$4:$J$1263,5,FALSE),""),""))</f>
        <v/>
      </c>
      <c r="K23" s="60" t="str">
        <f>IF(ISBLANK(M7),"",IF(AND($B23&gt;='Course list'!$C$662,'Record Form'!$B23&lt;='Course list'!$D$662),IFERROR(VLOOKUP(D23,'Course list'!$B$4:$J$1263,6,FALSE),""),""))</f>
        <v/>
      </c>
      <c r="L23" s="60" t="str">
        <f>IF(ISBLANK(M8),"",IF(AND($B23&gt;='Course list'!$C$663,'Record Form'!$B23&lt;='Course list'!$D$663),IFERROR(VLOOKUP(D23,'Course list'!$B$4:$J$1263,7,FALSE),""),""))</f>
        <v/>
      </c>
      <c r="M23" s="60" t="str">
        <f>IF(ISBLANK(M9),"",IF(AND($B23&gt;='Course list'!$C$664,'Record Form'!$B23&lt;='Course list'!$D$664),IFERROR(VLOOKUP(D23,'Course list'!$B$4:$J$1263,8,FALSE),""),""))</f>
        <v/>
      </c>
      <c r="N23" s="60" t="str">
        <f>IF(ISBLANK(M10),"",IF(AND($B23&gt;='Course list'!$C$665,'Record Form'!$B23&lt;='Course list'!$D$665),IFERROR(VLOOKUP(D23,'Course list'!$B$4:$J$1263,9,FALSE),""),""))</f>
        <v/>
      </c>
      <c r="O23" s="56" t="str">
        <f>IF(ISBLANK(M6),"",IF(ISBLANK(D23),"",IF(J23=0,I23,0)))</f>
        <v/>
      </c>
      <c r="P23" s="60" t="str">
        <f>IF(ISBLANK(M7),"",IF(ISBLANK(D23),"",IF(K23=0,I23,0)))</f>
        <v/>
      </c>
      <c r="Q23" s="60" t="str">
        <f>IF(ISBLANK(M8),"",IF(ISBLANK(D23),"",IF(L23=0,I23,0)))</f>
        <v/>
      </c>
      <c r="R23" s="60" t="str">
        <f>IF(ISBLANK(M9),"",IF(ISBLANK(D23),"",IF(M23=0,I23,0)))</f>
        <v/>
      </c>
      <c r="S23" s="246" t="str">
        <f>IF(ISBLANK(M10),"",IF(ISBLANK(D23),"",IF(N23=0,I23,0)))</f>
        <v/>
      </c>
      <c r="T23" s="53"/>
      <c r="U23" s="54"/>
      <c r="V23" s="49"/>
      <c r="W23" s="49">
        <f>IF(ISBLANK(M6),0,IF(ISBLANK(D23),0,IF((LEFT(D23,1)="A"),1,0)))</f>
        <v>0</v>
      </c>
      <c r="X23" s="49">
        <f>IF(ISBLANK(M7),0,IF(ISBLANK(D23),0,IF((FIND("TRA",D23)),1,0)))</f>
        <v>0</v>
      </c>
      <c r="Y23" s="49">
        <f>IF(ISBLANK(M8),0,IF(ISBLANK(D23),0,IF((FIND("TWS",D23)),1,0)))</f>
        <v>0</v>
      </c>
      <c r="Z23" s="49">
        <f>IF(ISBLANK(M9),0,IF(ISBLANK(D23),0,IF((FIND("TC",D23)),1,0)))</f>
        <v>0</v>
      </c>
      <c r="AA23" s="49">
        <f>IF(ISBLANK(M10),0,IF(ISBLANK(D23),0,IF((FIND("CO",D23)),1,0)))</f>
        <v>0</v>
      </c>
      <c r="AB23" s="55" t="str">
        <f>IF(ISBLANK(M6),"",IF(ISBLANK(D23),"",IF(AND($B23&gt;='Course list'!$C$661,'Record Form'!$B23&lt;='Course list'!$D$661),MID(D23,FIND("-",D23)+3,LEN(1)),"")))</f>
        <v/>
      </c>
      <c r="AC23" s="55" t="str">
        <f>IF(ISBLANK(M7),"",IF(ISBLANK(D23),"",IF(AND($B23&gt;='Course list'!$C$662,'Record Form'!$B23&lt;='Course list'!$D$662),MID(D23,FIND("-",D23)+3,LEN(1)),"")))</f>
        <v/>
      </c>
      <c r="AD23" s="55" t="str">
        <f>IF(ISBLANK(M8),"",IF(ISBLANK(D23),"",IF(AND($B23&gt;='Course list'!$C$663,'Record Form'!$B23&lt;='Course list'!$D$663),MID(D23,FIND("-",D23)+3,LEN(1)),"")))</f>
        <v/>
      </c>
      <c r="AE23" s="55" t="str">
        <f>IF(ISBLANK(M9),"",IF(ISBLANK(D23),"",IF(AND($B23&gt;='Course list'!$C$664,'Record Form'!$B23&lt;='Course list'!$D$664),MID(D23,FIND("-",D23)+3,LEN(1)),"")))</f>
        <v/>
      </c>
      <c r="AF23" s="55" t="str">
        <f>IF(ISBLANK(M10),"",IF(ISBLANK(D23),"",IF(AND($B23&gt;='Course list'!$C$665,'Record Form'!$B23&lt;='Course list'!$D$665),MID(D23,FIND("-",D23)+3,LEN(1)),"")))</f>
        <v/>
      </c>
      <c r="AG23" s="40"/>
      <c r="AH23" s="40"/>
      <c r="AI23" s="40"/>
      <c r="AJ23" s="40"/>
      <c r="AK23" s="40"/>
    </row>
    <row r="24" spans="1:37" ht="31.5" customHeight="1">
      <c r="A24" s="245">
        <v>10</v>
      </c>
      <c r="B24" s="117"/>
      <c r="C24" s="117"/>
      <c r="D24" s="143"/>
      <c r="E24" s="307" t="str">
        <f>IFERROR(VLOOKUP(D24,'Course list'!$B$4:$J$1263,2,FALSE),"")</f>
        <v/>
      </c>
      <c r="F24" s="308"/>
      <c r="G24" s="307" t="str">
        <f>IFERROR(VLOOKUP(D24,'Course list'!$B$4:$J$1263,3,FALSE),"")</f>
        <v/>
      </c>
      <c r="H24" s="308"/>
      <c r="I24" s="58" t="str">
        <f>IFERROR(VLOOKUP(D24,'Course list'!$B$4:$J$1263,4,FALSE),"")</f>
        <v/>
      </c>
      <c r="J24" s="59" t="str">
        <f>IF(ISBLANK(M6),"",IF(AND($B24&gt;='Course list'!$C$661,'Record Form'!$B24&lt;='Course list'!$D$661),IFERROR(VLOOKUP(D24,'Course list'!$B$4:$J$1263,5,FALSE),""),""))</f>
        <v/>
      </c>
      <c r="K24" s="60" t="str">
        <f>IF(ISBLANK(M7),"",IF(AND($B24&gt;='Course list'!$C$662,'Record Form'!$B24&lt;='Course list'!$D$662),IFERROR(VLOOKUP(D24,'Course list'!$B$4:$J$1263,6,FALSE),""),""))</f>
        <v/>
      </c>
      <c r="L24" s="60" t="str">
        <f>IF(ISBLANK(M8),"",IF(AND($B24&gt;='Course list'!$C$663,'Record Form'!$B24&lt;='Course list'!$D$663),IFERROR(VLOOKUP(D24,'Course list'!$B$4:$J$1263,7,FALSE),""),""))</f>
        <v/>
      </c>
      <c r="M24" s="60" t="str">
        <f>IF(ISBLANK(M9),"",IF(AND($B24&gt;='Course list'!$C$664,'Record Form'!$B24&lt;='Course list'!$D$664),IFERROR(VLOOKUP(D24,'Course list'!$B$4:$J$1263,8,FALSE),""),""))</f>
        <v/>
      </c>
      <c r="N24" s="60" t="str">
        <f>IF(ISBLANK(M10),"",IF(AND($B24&gt;='Course list'!$C$665,'Record Form'!$B24&lt;='Course list'!$D$665),IFERROR(VLOOKUP(D24,'Course list'!$B$4:$J$1263,9,FALSE),""),""))</f>
        <v/>
      </c>
      <c r="O24" s="56" t="str">
        <f>IF(ISBLANK(M6),"",IF(ISBLANK(D24),"",IF(J24=0,I24,0)))</f>
        <v/>
      </c>
      <c r="P24" s="60" t="str">
        <f>IF(ISBLANK(M7),"",IF(ISBLANK(D24),"",IF(K24=0,I24,0)))</f>
        <v/>
      </c>
      <c r="Q24" s="60" t="str">
        <f>IF(ISBLANK(M8),"",IF(ISBLANK(D24),"",IF(L24=0,I24,0)))</f>
        <v/>
      </c>
      <c r="R24" s="60" t="str">
        <f>IF(ISBLANK(M9),"",IF(ISBLANK(D24),"",IF(M24=0,I24,0)))</f>
        <v/>
      </c>
      <c r="S24" s="246" t="str">
        <f>IF(ISBLANK(M10),"",IF(ISBLANK(D24),"",IF(N24=0,I24,0)))</f>
        <v/>
      </c>
      <c r="T24" s="53"/>
      <c r="U24" s="53"/>
      <c r="V24" s="49"/>
      <c r="W24" s="49">
        <f>IF(ISBLANK(M6),0,IF(ISBLANK(D24),0,IF((LEFT(D24,1)="A"),1,0)))</f>
        <v>0</v>
      </c>
      <c r="X24" s="49">
        <f>IF(ISBLANK(M7),0,IF(ISBLANK(D24),0,IF((FIND("TRA",D24)),1,0)))</f>
        <v>0</v>
      </c>
      <c r="Y24" s="49">
        <f>IF(ISBLANK(M8),0,IF(ISBLANK(D24),0,IF((FIND("TWS",D24)),1,0)))</f>
        <v>0</v>
      </c>
      <c r="Z24" s="49">
        <f>IF(ISBLANK(M9),0,IF(ISBLANK(D24),0,IF((FIND("TC",D24)),1,0)))</f>
        <v>0</v>
      </c>
      <c r="AA24" s="49">
        <f>IF(ISBLANK(M10),0,IF(ISBLANK(D24),0,IF((FIND("CO",D24)),1,0)))</f>
        <v>0</v>
      </c>
      <c r="AB24" s="55" t="str">
        <f>IF(ISBLANK(M6),"",IF(ISBLANK(D24),"",IF(AND($B24&gt;='Course list'!$C$661,'Record Form'!$B24&lt;='Course list'!$D$661),MID(D24,FIND("-",D24)+3,LEN(1)),"")))</f>
        <v/>
      </c>
      <c r="AC24" s="55" t="str">
        <f>IF(ISBLANK(M7),"",IF(ISBLANK(D24),"",IF(AND($B24&gt;='Course list'!$C$662,'Record Form'!$B24&lt;='Course list'!$D$662),MID(D24,FIND("-",D24)+3,LEN(1)),"")))</f>
        <v/>
      </c>
      <c r="AD24" s="55" t="str">
        <f>IF(ISBLANK(M8),"",IF(ISBLANK(D24),"",IF(AND($B24&gt;='Course list'!$C$663,'Record Form'!$B24&lt;='Course list'!$D$663),MID(D24,FIND("-",D24)+3,LEN(1)),"")))</f>
        <v/>
      </c>
      <c r="AE24" s="55" t="str">
        <f>IF(ISBLANK(M9),"",IF(ISBLANK(D24),"",IF(AND($B24&gt;='Course list'!$C$664,'Record Form'!$B24&lt;='Course list'!$D$664),MID(D24,FIND("-",D24)+3,LEN(1)),"")))</f>
        <v/>
      </c>
      <c r="AF24" s="55" t="str">
        <f>IF(ISBLANK(M10),"",IF(ISBLANK(D24),"",IF(AND($B24&gt;='Course list'!$C$665,'Record Form'!$B24&lt;='Course list'!$D$665),MID(D24,FIND("-",D24)+3,LEN(1)),"")))</f>
        <v/>
      </c>
      <c r="AG24" s="40"/>
      <c r="AH24" s="40"/>
      <c r="AI24" s="40"/>
      <c r="AJ24" s="14"/>
      <c r="AK24" s="14"/>
    </row>
    <row r="25" spans="1:37" ht="31.5" customHeight="1">
      <c r="A25" s="245">
        <v>11</v>
      </c>
      <c r="B25" s="117"/>
      <c r="C25" s="117"/>
      <c r="D25" s="143"/>
      <c r="E25" s="307" t="str">
        <f>IFERROR(VLOOKUP(D25,'Course list'!$B$4:$J$1263,2,FALSE),"")</f>
        <v/>
      </c>
      <c r="F25" s="308"/>
      <c r="G25" s="307" t="str">
        <f>IFERROR(VLOOKUP(D25,'Course list'!$B$4:$J$1263,3,FALSE),"")</f>
        <v/>
      </c>
      <c r="H25" s="308"/>
      <c r="I25" s="58" t="str">
        <f>IFERROR(VLOOKUP(D25,'Course list'!$B$4:$J$1263,4,FALSE),"")</f>
        <v/>
      </c>
      <c r="J25" s="59" t="str">
        <f>IF(ISBLANK(M6),"",IF(AND($B25&gt;='Course list'!$C$661,'Record Form'!$B25&lt;='Course list'!$D$661),IFERROR(VLOOKUP(D25,'Course list'!$B$4:$J$1263,5,FALSE),""),""))</f>
        <v/>
      </c>
      <c r="K25" s="60" t="str">
        <f>IF(ISBLANK(M7),"",IF(AND($B25&gt;='Course list'!$C$662,'Record Form'!$B25&lt;='Course list'!$D$662),IFERROR(VLOOKUP(D25,'Course list'!$B$4:$J$1263,6,FALSE),""),""))</f>
        <v/>
      </c>
      <c r="L25" s="60" t="str">
        <f>IF(ISBLANK(M8),"",IF(AND($B25&gt;='Course list'!$C$663,'Record Form'!$B25&lt;='Course list'!$D$663),IFERROR(VLOOKUP(D25,'Course list'!$B$4:$J$1263,7,FALSE),""),""))</f>
        <v/>
      </c>
      <c r="M25" s="60" t="str">
        <f>IF(ISBLANK(M9),"",IF(AND($B25&gt;='Course list'!$C$664,'Record Form'!$B25&lt;='Course list'!$D$664),IFERROR(VLOOKUP(D25,'Course list'!$B$4:$J$1263,8,FALSE),""),""))</f>
        <v/>
      </c>
      <c r="N25" s="60" t="str">
        <f>IF(ISBLANK(M10),"",IF(AND($B25&gt;='Course list'!$C$665,'Record Form'!$B25&lt;='Course list'!$D$665),IFERROR(VLOOKUP(D25,'Course list'!$B$4:$J$1263,9,FALSE),""),""))</f>
        <v/>
      </c>
      <c r="O25" s="56" t="str">
        <f>IF(ISBLANK(M6),"",IF(ISBLANK(D25),"",IF(J25=0,I25,0)))</f>
        <v/>
      </c>
      <c r="P25" s="60" t="str">
        <f>IF(ISBLANK(M7),"",IF(ISBLANK(D25),"",IF(K25=0,I25,0)))</f>
        <v/>
      </c>
      <c r="Q25" s="60" t="str">
        <f>IF(ISBLANK(M8),"",IF(ISBLANK(D25),"",IF(L25=0,I25,0)))</f>
        <v/>
      </c>
      <c r="R25" s="60" t="str">
        <f>IF(ISBLANK(M9),"",IF(ISBLANK(D25),"",IF(M25=0,I25,0)))</f>
        <v/>
      </c>
      <c r="S25" s="246" t="str">
        <f>IF(ISBLANK(M10),"",IF(ISBLANK(D25),"",IF(N25=0,I25,0)))</f>
        <v/>
      </c>
      <c r="T25" s="53"/>
      <c r="U25" s="53"/>
      <c r="V25" s="49"/>
      <c r="W25" s="49">
        <f>IF(ISBLANK(M6),0,IF(ISBLANK(D25),0,IF((LEFT(D25,1)="A"),1,0)))</f>
        <v>0</v>
      </c>
      <c r="X25" s="49">
        <f>IF(ISBLANK(M7),0,IF(ISBLANK(D25),0,IF((FIND("TRA",D25)),1,0)))</f>
        <v>0</v>
      </c>
      <c r="Y25" s="49">
        <f>IF(ISBLANK(M8),0,IF(ISBLANK(D25),0,IF((FIND("TWS",D25)),1,0)))</f>
        <v>0</v>
      </c>
      <c r="Z25" s="49">
        <f>IF(ISBLANK(M9),0,IF(ISBLANK(D25),0,IF((FIND("TC",D25)),1,0)))</f>
        <v>0</v>
      </c>
      <c r="AA25" s="49">
        <f>IF(ISBLANK(M10),0,IF(ISBLANK(D25),0,IF((FIND("CO",D25)),1,0)))</f>
        <v>0</v>
      </c>
      <c r="AB25" s="55" t="str">
        <f>IF(ISBLANK(M6),"",IF(ISBLANK(D25),"",IF(AND($B25&gt;='Course list'!$C$661,'Record Form'!$B25&lt;='Course list'!$D$661),MID(D25,FIND("-",D25)+3,LEN(1)),"")))</f>
        <v/>
      </c>
      <c r="AC25" s="55" t="str">
        <f>IF(ISBLANK(M7),"",IF(ISBLANK(D25),"",IF(AND($B25&gt;='Course list'!$C$662,'Record Form'!$B25&lt;='Course list'!$D$662),MID(D25,FIND("-",D25)+3,LEN(1)),"")))</f>
        <v/>
      </c>
      <c r="AD25" s="55" t="str">
        <f>IF(ISBLANK(M8),"",IF(ISBLANK(D25),"",IF(AND($B25&gt;='Course list'!$C$663,'Record Form'!$B25&lt;='Course list'!$D$663),MID(D25,FIND("-",D25)+3,LEN(1)),"")))</f>
        <v/>
      </c>
      <c r="AE25" s="55" t="str">
        <f>IF(ISBLANK(M9),"",IF(ISBLANK(D25),"",IF(AND($B25&gt;='Course list'!$C$664,'Record Form'!$B25&lt;='Course list'!$D$664),MID(D25,FIND("-",D25)+3,LEN(1)),"")))</f>
        <v/>
      </c>
      <c r="AF25" s="55" t="str">
        <f>IF(ISBLANK(M10),"",IF(ISBLANK(D25),"",IF(AND($B25&gt;='Course list'!$C$665,'Record Form'!$B25&lt;='Course list'!$D$665),MID(D25,FIND("-",D25)+3,LEN(1)),"")))</f>
        <v/>
      </c>
      <c r="AG25" s="40"/>
      <c r="AH25" s="40"/>
      <c r="AI25" s="40"/>
      <c r="AJ25" s="14"/>
      <c r="AK25" s="14"/>
    </row>
    <row r="26" spans="1:37" ht="31.5" customHeight="1">
      <c r="A26" s="245">
        <v>12</v>
      </c>
      <c r="B26" s="117"/>
      <c r="C26" s="117"/>
      <c r="D26" s="143"/>
      <c r="E26" s="307" t="str">
        <f>IFERROR(VLOOKUP(D26,'Course list'!$B$4:$J$1263,2,FALSE),"")</f>
        <v/>
      </c>
      <c r="F26" s="308"/>
      <c r="G26" s="307" t="str">
        <f>IFERROR(VLOOKUP(D26,'Course list'!$B$4:$J$1263,3,FALSE),"")</f>
        <v/>
      </c>
      <c r="H26" s="308"/>
      <c r="I26" s="58" t="str">
        <f>IFERROR(VLOOKUP(D26,'Course list'!$B$4:$J$1263,4,FALSE),"")</f>
        <v/>
      </c>
      <c r="J26" s="59" t="str">
        <f>IF(ISBLANK(M6),"",IF(AND($B26&gt;='Course list'!$C$661,'Record Form'!$B26&lt;='Course list'!$D$661),IFERROR(VLOOKUP(D26,'Course list'!$B$4:$J$1263,5,FALSE),""),""))</f>
        <v/>
      </c>
      <c r="K26" s="60" t="str">
        <f>IF(ISBLANK(M7),"",IF(AND($B26&gt;='Course list'!$C$662,'Record Form'!$B26&lt;='Course list'!$D$662),IFERROR(VLOOKUP(D26,'Course list'!$B$4:$J$1263,6,FALSE),""),""))</f>
        <v/>
      </c>
      <c r="L26" s="60" t="str">
        <f>IF(ISBLANK(M8),"",IF(AND($B26&gt;='Course list'!$C$663,'Record Form'!$B26&lt;='Course list'!$D$663),IFERROR(VLOOKUP(D26,'Course list'!$B$4:$J$1263,7,FALSE),""),""))</f>
        <v/>
      </c>
      <c r="M26" s="60" t="str">
        <f>IF(ISBLANK(M9),"",IF(AND($B26&gt;='Course list'!$C$664,'Record Form'!$B26&lt;='Course list'!$D$664),IFERROR(VLOOKUP(D26,'Course list'!$B$4:$J$1263,8,FALSE),""),""))</f>
        <v/>
      </c>
      <c r="N26" s="60" t="str">
        <f>IF(ISBLANK(M10),"",IF(AND($B26&gt;='Course list'!$C$665,'Record Form'!$B26&lt;='Course list'!$D$665),IFERROR(VLOOKUP(D26,'Course list'!$B$4:$J$1263,9,FALSE),""),""))</f>
        <v/>
      </c>
      <c r="O26" s="56" t="str">
        <f>IF(ISBLANK(M6),"",IF(ISBLANK(D26),"",IF(J26=0,I26,0)))</f>
        <v/>
      </c>
      <c r="P26" s="60" t="str">
        <f>IF(ISBLANK(M7),"",IF(ISBLANK(D26),"",IF(K26=0,I26,0)))</f>
        <v/>
      </c>
      <c r="Q26" s="60" t="str">
        <f>IF(ISBLANK(M8),"",IF(ISBLANK(D26),"",IF(L26=0,I26,0)))</f>
        <v/>
      </c>
      <c r="R26" s="60" t="str">
        <f>IF(ISBLANK(M9),"",IF(ISBLANK(D26),"",IF(M26=0,I26,0)))</f>
        <v/>
      </c>
      <c r="S26" s="246" t="str">
        <f>IF(ISBLANK(M10),"",IF(ISBLANK(D26),"",IF(N26=0,I26,0)))</f>
        <v/>
      </c>
      <c r="T26" s="53"/>
      <c r="U26" s="53"/>
      <c r="V26" s="49"/>
      <c r="W26" s="49">
        <f>IF(ISBLANK(M6),0,IF(ISBLANK(D26),0,IF((LEFT(D26,1)="A"),1,0)))</f>
        <v>0</v>
      </c>
      <c r="X26" s="49">
        <f>IF(ISBLANK(M7),0,IF(ISBLANK(D26),0,IF((FIND("TRA",D26)),1,0)))</f>
        <v>0</v>
      </c>
      <c r="Y26" s="49">
        <f>IF(ISBLANK(M8),0,IF(ISBLANK(D26),0,IF((FIND("TWS",D26)),1,0)))</f>
        <v>0</v>
      </c>
      <c r="Z26" s="49">
        <f>IF(ISBLANK(M9),0,IF(ISBLANK(D26),0,IF((FIND("TC",D26)),1,0)))</f>
        <v>0</v>
      </c>
      <c r="AA26" s="49">
        <f>IF(ISBLANK(M10),0,IF(ISBLANK(D26),0,IF((FIND("CO",D26)),1,0)))</f>
        <v>0</v>
      </c>
      <c r="AB26" s="55" t="str">
        <f>IF(ISBLANK(M6),"",IF(ISBLANK(D26),"",IF(AND($B26&gt;='Course list'!$C$661,'Record Form'!$B26&lt;='Course list'!$D$661),MID(D26,FIND("-",D26)+3,LEN(1)),"")))</f>
        <v/>
      </c>
      <c r="AC26" s="55" t="str">
        <f>IF(ISBLANK(M7),"",IF(ISBLANK(D26),"",IF(AND($B26&gt;='Course list'!$C$662,'Record Form'!$B26&lt;='Course list'!$D$662),MID(D26,FIND("-",D26)+3,LEN(1)),"")))</f>
        <v/>
      </c>
      <c r="AD26" s="55" t="str">
        <f>IF(ISBLANK(M8),"",IF(ISBLANK(D26),"",IF(AND($B26&gt;='Course list'!$C$663,'Record Form'!$B26&lt;='Course list'!$D$663),MID(D26,FIND("-",D26)+3,LEN(1)),"")))</f>
        <v/>
      </c>
      <c r="AE26" s="55" t="str">
        <f>IF(ISBLANK(M9),"",IF(ISBLANK(D26),"",IF(AND($B26&gt;='Course list'!$C$664,'Record Form'!$B26&lt;='Course list'!$D$664),MID(D26,FIND("-",D26)+3,LEN(1)),"")))</f>
        <v/>
      </c>
      <c r="AF26" s="55" t="str">
        <f>IF(ISBLANK(M10),"",IF(ISBLANK(D26),"",IF(AND($B26&gt;='Course list'!$C$665,'Record Form'!$B26&lt;='Course list'!$D$665),MID(D26,FIND("-",D26)+3,LEN(1)),"")))</f>
        <v/>
      </c>
      <c r="AG26" s="40"/>
      <c r="AH26" s="40"/>
      <c r="AI26" s="40"/>
      <c r="AJ26" s="14"/>
      <c r="AK26" s="14"/>
    </row>
    <row r="27" spans="1:37" ht="31.5" customHeight="1">
      <c r="A27" s="245">
        <v>13</v>
      </c>
      <c r="B27" s="117"/>
      <c r="C27" s="117"/>
      <c r="D27" s="143"/>
      <c r="E27" s="307" t="str">
        <f>IFERROR(VLOOKUP(D27,'Course list'!$B$4:$J$1263,2,FALSE),"")</f>
        <v/>
      </c>
      <c r="F27" s="308"/>
      <c r="G27" s="307" t="str">
        <f>IFERROR(VLOOKUP(D27,'Course list'!$B$4:$J$1263,3,FALSE),"")</f>
        <v/>
      </c>
      <c r="H27" s="308"/>
      <c r="I27" s="58" t="str">
        <f>IFERROR(VLOOKUP(D27,'Course list'!$B$4:$J$1263,4,FALSE),"")</f>
        <v/>
      </c>
      <c r="J27" s="59" t="str">
        <f>IF(ISBLANK(M6),"",IF(AND($B27&gt;='Course list'!$C$661,'Record Form'!$B27&lt;='Course list'!$D$661),IFERROR(VLOOKUP(D27,'Course list'!$B$4:$J$1263,5,FALSE),""),""))</f>
        <v/>
      </c>
      <c r="K27" s="60" t="str">
        <f>IF(ISBLANK(M7),"",IF(AND($B27&gt;='Course list'!$C$662,'Record Form'!$B27&lt;='Course list'!$D$662),IFERROR(VLOOKUP(D27,'Course list'!$B$4:$J$1263,6,FALSE),""),""))</f>
        <v/>
      </c>
      <c r="L27" s="60" t="str">
        <f>IF(ISBLANK(M8),"",IF(AND($B27&gt;='Course list'!$C$663,'Record Form'!$B27&lt;='Course list'!$D$663),IFERROR(VLOOKUP(D27,'Course list'!$B$4:$J$1263,7,FALSE),""),""))</f>
        <v/>
      </c>
      <c r="M27" s="60" t="str">
        <f>IF(ISBLANK(M9),"",IF(AND($B27&gt;='Course list'!$C$664,'Record Form'!$B27&lt;='Course list'!$D$664),IFERROR(VLOOKUP(D27,'Course list'!$B$4:$J$1263,8,FALSE),""),""))</f>
        <v/>
      </c>
      <c r="N27" s="60" t="str">
        <f>IF(ISBLANK(M10),"",IF(AND($B27&gt;='Course list'!$C$665,'Record Form'!$B27&lt;='Course list'!$D$665),IFERROR(VLOOKUP(D27,'Course list'!$B$4:$J$1263,9,FALSE),""),""))</f>
        <v/>
      </c>
      <c r="O27" s="56" t="str">
        <f>IF(ISBLANK(M6),"",IF(ISBLANK(D27),"",IF(J27=0,I27,0)))</f>
        <v/>
      </c>
      <c r="P27" s="60" t="str">
        <f>IF(ISBLANK(M7),"",IF(ISBLANK(D27),"",IF(K27=0,I27,0)))</f>
        <v/>
      </c>
      <c r="Q27" s="60" t="str">
        <f>IF(ISBLANK(M8),"",IF(ISBLANK(D27),"",IF(L27=0,I27,0)))</f>
        <v/>
      </c>
      <c r="R27" s="60" t="str">
        <f>IF(ISBLANK(M117),"",IF(ISBLANK(D27),"",IF(M27=0,I27,0)))</f>
        <v/>
      </c>
      <c r="S27" s="246" t="str">
        <f>IF(ISBLANK(M10),"",IF(ISBLANK(D27),"",IF(N27=0,I27,0)))</f>
        <v/>
      </c>
      <c r="T27" s="53"/>
      <c r="U27" s="53"/>
      <c r="V27" s="49"/>
      <c r="W27" s="49">
        <f>IF(ISBLANK(M6),0,IF(ISBLANK(D27),0,IF((LEFT(D27,1)="A"),1,0)))</f>
        <v>0</v>
      </c>
      <c r="X27" s="49">
        <f>IF(ISBLANK(M7),0,IF(ISBLANK(D27),0,IF((FIND("TRA",D27)),1,0)))</f>
        <v>0</v>
      </c>
      <c r="Y27" s="49">
        <f>IF(ISBLANK(M8),0,IF(ISBLANK(D27),0,IF((FIND("TWS",D27)),1,0)))</f>
        <v>0</v>
      </c>
      <c r="Z27" s="49">
        <f>IF(ISBLANK(M9),0,IF(ISBLANK(D27),0,IF((FIND("TC",D27)),1,0)))</f>
        <v>0</v>
      </c>
      <c r="AA27" s="49">
        <f>IF(ISBLANK(M10),0,IF(ISBLANK(D27),0,IF((FIND("CO",D27)),1,0)))</f>
        <v>0</v>
      </c>
      <c r="AB27" s="55" t="str">
        <f>IF(ISBLANK(M6),"",IF(ISBLANK(D27),"",IF(AND($B27&gt;='Course list'!$C$661,'Record Form'!$B27&lt;='Course list'!$D$661),MID(D27,FIND("-",D27)+3,LEN(1)),"")))</f>
        <v/>
      </c>
      <c r="AC27" s="55" t="str">
        <f>IF(ISBLANK(M7),"",IF(ISBLANK(D27),"",IF(ISBLANK(D27),"",IF(AND($B27&gt;='Course list'!$C$662,'Record Form'!$B27&lt;='Course list'!$D$662),MID(D27,FIND("-",D27)+3,LEN(1)),""))))</f>
        <v/>
      </c>
      <c r="AD27" s="55" t="str">
        <f>IF(ISBLANK(M8),"",IF(ISBLANK(D27),"",IF(AND($B27&gt;='Course list'!$C$663,'Record Form'!$B27&lt;='Course list'!$D$663),MID(D27,FIND("-",D27)+3,LEN(1)),"")))</f>
        <v/>
      </c>
      <c r="AE27" s="55" t="str">
        <f>IF(ISBLANK(M9),"",IF(ISBLANK(D27),"",IF(AND($B27&gt;='Course list'!$C$664,'Record Form'!$B27&lt;='Course list'!$D$664),MID(D27,FIND("-",D27)+3,LEN(1)),"")))</f>
        <v/>
      </c>
      <c r="AF27" s="55" t="str">
        <f>IF(ISBLANK(M10),"",IF(ISBLANK(D27),"",IF(AND($B27&gt;='Course list'!$C$665,'Record Form'!$B27&lt;='Course list'!$D$665),MID(D27,FIND("-",D27)+3,LEN(1)),"")))</f>
        <v/>
      </c>
      <c r="AG27" s="40"/>
      <c r="AH27" s="40"/>
      <c r="AI27" s="40"/>
      <c r="AJ27" s="14"/>
      <c r="AK27" s="14"/>
    </row>
    <row r="28" spans="1:37" ht="31.5" customHeight="1">
      <c r="A28" s="245">
        <v>14</v>
      </c>
      <c r="B28" s="117"/>
      <c r="C28" s="117"/>
      <c r="D28" s="143"/>
      <c r="E28" s="307" t="str">
        <f>IFERROR(VLOOKUP(D28,'Course list'!$B$4:$J$1263,2,FALSE),"")</f>
        <v/>
      </c>
      <c r="F28" s="308"/>
      <c r="G28" s="307" t="str">
        <f>IFERROR(VLOOKUP(D28,'Course list'!$B$4:$J$1263,3,FALSE),"")</f>
        <v/>
      </c>
      <c r="H28" s="308"/>
      <c r="I28" s="58" t="str">
        <f>IFERROR(VLOOKUP(D28,'Course list'!$B$4:$J$1263,4,FALSE),"")</f>
        <v/>
      </c>
      <c r="J28" s="59" t="str">
        <f>IF(ISBLANK(M6),"",IF(AND($B28&gt;='Course list'!$C$661,'Record Form'!$B28&lt;='Course list'!$D$661),IFERROR(VLOOKUP(D28,'Course list'!$B$4:$J$1263,5,FALSE),""),""))</f>
        <v/>
      </c>
      <c r="K28" s="60" t="str">
        <f>IF(ISBLANK(M7),"",IF(AND($B28&gt;='Course list'!$C$662,'Record Form'!$B28&lt;='Course list'!$D$662),IFERROR(VLOOKUP(D28,'Course list'!$B$4:$J$1263,6,FALSE),""),""))</f>
        <v/>
      </c>
      <c r="L28" s="60" t="str">
        <f>IF(ISBLANK(M8),"",IF(AND($B28&gt;='Course list'!$C$663,'Record Form'!$B28&lt;='Course list'!$D$663),IFERROR(VLOOKUP(D28,'Course list'!$B$4:$J$1263,7,FALSE),""),""))</f>
        <v/>
      </c>
      <c r="M28" s="60" t="str">
        <f>IF(ISBLANK(M9),"",IF(AND($B28&gt;='Course list'!$C$664,'Record Form'!$B28&lt;='Course list'!$D$664),IFERROR(VLOOKUP(D28,'Course list'!$B$4:$J$1263,8,FALSE),""),""))</f>
        <v/>
      </c>
      <c r="N28" s="60" t="str">
        <f>IF(ISBLANK(M10),"",IF(AND($B28&gt;='Course list'!$C$665,'Record Form'!$B28&lt;='Course list'!$D$665),IFERROR(VLOOKUP(D28,'Course list'!$B$4:$J$1263,9,FALSE),""),""))</f>
        <v/>
      </c>
      <c r="O28" s="56" t="str">
        <f>IF(ISBLANK(M6),"",IF(ISBLANK(D28),"",IF(J28=0,I28,0)))</f>
        <v/>
      </c>
      <c r="P28" s="60" t="str">
        <f>IF(ISBLANK(M7),"",IF(ISBLANK(D28),"",IF(K28=0,I28,0)))</f>
        <v/>
      </c>
      <c r="Q28" s="60" t="str">
        <f>IF(ISBLANK(M8),"",IF(ISBLANK(D28),"",IF(L28=0,I28,0)))</f>
        <v/>
      </c>
      <c r="R28" s="60" t="str">
        <f>IF(ISBLANK(M9),"",IF(ISBLANK(D28),"",IF(M28=0,I28,0)))</f>
        <v/>
      </c>
      <c r="S28" s="246" t="str">
        <f>IF(ISBLANK(M10),"",IF(ISBLANK(D28),"",IF(N28=0,I28,0)))</f>
        <v/>
      </c>
      <c r="T28" s="53"/>
      <c r="U28" s="53"/>
      <c r="V28" s="49"/>
      <c r="W28" s="49">
        <f>IF(ISBLANK(M6),0,IF(ISBLANK(D28),0,IF((LEFT(D28,1)="A"),1,0)))</f>
        <v>0</v>
      </c>
      <c r="X28" s="49">
        <f>IF(ISBLANK(M7),0,IF(ISBLANK(D28),0,IF((FIND("TRA",D28)),1,0)))</f>
        <v>0</v>
      </c>
      <c r="Y28" s="49">
        <f>IF(ISBLANK(M8),0,IF(ISBLANK(D28),0,IF((FIND("TWS",D28)),1,0)))</f>
        <v>0</v>
      </c>
      <c r="Z28" s="49">
        <f>IF(ISBLANK(M9),0,IF(ISBLANK(D28),0,IF((FIND("TC",D28)),1,0)))</f>
        <v>0</v>
      </c>
      <c r="AA28" s="49">
        <f>IF(ISBLANK(M10),0,IF(ISBLANK(D28),0,IF((FIND("CO",D28)),1,0)))</f>
        <v>0</v>
      </c>
      <c r="AB28" s="55" t="str">
        <f>IF(ISBLANK(M6),"",IF(ISBLANK(D28),"",IF(AND($B28&gt;='Course list'!$C$661,'Record Form'!$B28&lt;='Course list'!$D$661),MID(D28,FIND("-",D28)+3,LEN(1)),"")))</f>
        <v/>
      </c>
      <c r="AC28" s="55" t="str">
        <f>IF(ISBLANK(M7),"",IF(ISBLANK(D28),"",IF(AND($B28&gt;='Course list'!$C$662,'Record Form'!$B28&lt;='Course list'!$D$662),MID(D28,FIND("-",D28)+3,LEN(1)),"")))</f>
        <v/>
      </c>
      <c r="AD28" s="55" t="str">
        <f>IF(ISBLANK(M8),"",IF(ISBLANK(D28),"",IF(AND($B28&gt;='Course list'!$C$663,'Record Form'!$B28&lt;='Course list'!$D$663),MID(D28,FIND("-",D28)+3,LEN(1)),"")))</f>
        <v/>
      </c>
      <c r="AE28" s="55" t="str">
        <f>IF(ISBLANK(M9),"",IF(ISBLANK(D28),"",IF(AND($B28&gt;='Course list'!$C$664,'Record Form'!$B28&lt;='Course list'!$D$664),MID(D28,FIND("-",D28)+3,LEN(1)),"")))</f>
        <v/>
      </c>
      <c r="AF28" s="55" t="str">
        <f>IF(ISBLANK(M10),"",IF(ISBLANK(D28),"",IF(AND($B28&gt;='Course list'!$C$665,'Record Form'!$B28&lt;='Course list'!$D$665),MID(D28,FIND("-",D28)+3,LEN(1)),"")))</f>
        <v/>
      </c>
      <c r="AG28" s="40"/>
      <c r="AH28" s="40"/>
      <c r="AI28" s="40"/>
      <c r="AJ28" s="14"/>
      <c r="AK28" s="14"/>
    </row>
    <row r="29" spans="1:37" ht="31.5" customHeight="1">
      <c r="A29" s="245">
        <v>15</v>
      </c>
      <c r="B29" s="117"/>
      <c r="C29" s="117"/>
      <c r="D29" s="143"/>
      <c r="E29" s="307" t="str">
        <f>IFERROR(VLOOKUP(D29,'Course list'!$B$4:$J$1263,2,FALSE),"")</f>
        <v/>
      </c>
      <c r="F29" s="308"/>
      <c r="G29" s="307" t="str">
        <f>IFERROR(VLOOKUP(D29,'Course list'!$B$4:$J$1263,3,FALSE),"")</f>
        <v/>
      </c>
      <c r="H29" s="308"/>
      <c r="I29" s="58" t="str">
        <f>IFERROR(VLOOKUP(D29,'Course list'!$B$4:$J$1263,4,FALSE),"")</f>
        <v/>
      </c>
      <c r="J29" s="59" t="str">
        <f>IF(ISBLANK(M6),"",IF(AND($B29&gt;='Course list'!$C$661,'Record Form'!$B29&lt;='Course list'!$D$661),IFERROR(VLOOKUP(D29,'Course list'!$B$4:$J$1263,5,FALSE),""),""))</f>
        <v/>
      </c>
      <c r="K29" s="60" t="str">
        <f>IF(ISBLANK(M7),"",IF(AND($B29&gt;='Course list'!$C$662,'Record Form'!$B29&lt;='Course list'!$D$662),IFERROR(VLOOKUP(D29,'Course list'!$B$4:$J$1263,6,FALSE),""),""))</f>
        <v/>
      </c>
      <c r="L29" s="60" t="str">
        <f>IF(ISBLANK(M8),"",IF(AND($B29&gt;='Course list'!$C$663,'Record Form'!$B29&lt;='Course list'!$D$663),IFERROR(VLOOKUP(D29,'Course list'!$B$4:$J$1263,7,FALSE),""),""))</f>
        <v/>
      </c>
      <c r="M29" s="60" t="str">
        <f>IF(ISBLANK(M9),"",IF(AND($B29&gt;='Course list'!$C$664,'Record Form'!$B29&lt;='Course list'!$D$664),IFERROR(VLOOKUP(D29,'Course list'!$B$4:$J$1263,8,FALSE),""),""))</f>
        <v/>
      </c>
      <c r="N29" s="60" t="str">
        <f>IF(ISBLANK(M10),"",IF(AND($B29&gt;='Course list'!$C$665,'Record Form'!$B29&lt;='Course list'!$D$665),IFERROR(VLOOKUP(D29,'Course list'!$B$4:$J$1263,9,FALSE),""),""))</f>
        <v/>
      </c>
      <c r="O29" s="56" t="str">
        <f>IF(ISBLANK(M6),"",IF(ISBLANK(D29),"",IF(J29=0,I29,0)))</f>
        <v/>
      </c>
      <c r="P29" s="60" t="str">
        <f>IF(ISBLANK(M7),"",IF(ISBLANK(D29),"",IF(K29=0,I29,0)))</f>
        <v/>
      </c>
      <c r="Q29" s="60" t="str">
        <f>IF(ISBLANK(M8),"",IF(ISBLANK(D29),"",IF(L29=0,I29,0)))</f>
        <v/>
      </c>
      <c r="R29" s="60" t="str">
        <f>IF(ISBLANK(M9),"",IF(ISBLANK(D29),"",IF(M29=0,I29,0)))</f>
        <v/>
      </c>
      <c r="S29" s="246" t="str">
        <f>IF(ISBLANK(M10),"",IF(ISBLANK(D29),"",IF(N29=0,I29,0)))</f>
        <v/>
      </c>
      <c r="T29" s="53"/>
      <c r="U29" s="53"/>
      <c r="V29" s="49"/>
      <c r="W29" s="49">
        <f>IF(ISBLANK(M6),0,IF(ISBLANK(D29),0,IF((LEFT(D29,1)="A"),1,0)))</f>
        <v>0</v>
      </c>
      <c r="X29" s="49">
        <f>IF(ISBLANK(M7),0,IF(ISBLANK(D29),0,IF((FIND("TRA",D29)),1,0)))</f>
        <v>0</v>
      </c>
      <c r="Y29" s="49">
        <f>IF(ISBLANK(M8),0,IF(ISBLANK(D29),0,IF((FIND("TWS",D29)),1,0)))</f>
        <v>0</v>
      </c>
      <c r="Z29" s="49">
        <f>IF(ISBLANK(M9),0,IF(ISBLANK(D29),0,IF((FIND("TC",D29)),1,0)))</f>
        <v>0</v>
      </c>
      <c r="AA29" s="49">
        <f>IF(ISBLANK(M10),0,IF(ISBLANK(D29),0,IF((FIND("CO",D29)),1,0)))</f>
        <v>0</v>
      </c>
      <c r="AB29" s="55" t="str">
        <f>IF(ISBLANK(M6),"",IF(ISBLANK(D29),"",IF(AND($B29&gt;='Course list'!$C$661,'Record Form'!$B29&lt;='Course list'!$D$661),MID(D29,FIND("-",D29)+3,LEN(1)),"")))</f>
        <v/>
      </c>
      <c r="AC29" s="55" t="str">
        <f>IF(ISBLANK(M7),"",IF(ISBLANK(D29),"",IF(AND($B29&gt;='Course list'!$C$662,'Record Form'!$B29&lt;='Course list'!$D$662),MID(D29,FIND("-",D29)+3,LEN(1)),"")))</f>
        <v/>
      </c>
      <c r="AD29" s="55" t="str">
        <f>IF(ISBLANK(M8),"",IF(ISBLANK(D29),"",IF(AND($B29&gt;='Course list'!$C$663,'Record Form'!$B29&lt;='Course list'!$D$663),MID(D29,FIND("-",D29)+3,LEN(1)),"")))</f>
        <v/>
      </c>
      <c r="AE29" s="55" t="str">
        <f>IF(ISBLANK(M9),"",IF(ISBLANK(D29),"",IF(AND($B29&gt;='Course list'!$C$664,'Record Form'!$B29&lt;='Course list'!$D$664),MID(D29,FIND("-",D29)+3,LEN(1)),"")))</f>
        <v/>
      </c>
      <c r="AF29" s="55" t="str">
        <f>IF(ISBLANK(M10),"",IF(ISBLANK(D29),"",IF(AND($B29&gt;='Course list'!$C$665,'Record Form'!$B29&lt;='Course list'!$D$665),MID(D29,FIND("-",D29)+3,LEN(1)),"")))</f>
        <v/>
      </c>
      <c r="AG29" s="40"/>
      <c r="AH29" s="40"/>
      <c r="AI29" s="40"/>
      <c r="AJ29" s="14"/>
      <c r="AK29" s="14"/>
    </row>
    <row r="30" spans="1:37" ht="31.5" customHeight="1">
      <c r="A30" s="245">
        <v>16</v>
      </c>
      <c r="B30" s="117"/>
      <c r="C30" s="117"/>
      <c r="D30" s="143"/>
      <c r="E30" s="307" t="str">
        <f>IFERROR(VLOOKUP(D30,'Course list'!$B$4:$J$1263,2,FALSE),"")</f>
        <v/>
      </c>
      <c r="F30" s="308"/>
      <c r="G30" s="307" t="str">
        <f>IFERROR(VLOOKUP(D30,'Course list'!$B$4:$J$1263,3,FALSE),"")</f>
        <v/>
      </c>
      <c r="H30" s="308"/>
      <c r="I30" s="58" t="str">
        <f>IFERROR(VLOOKUP(D30,'Course list'!$B$4:$J$1263,4,FALSE),"")</f>
        <v/>
      </c>
      <c r="J30" s="59" t="str">
        <f>IF(ISBLANK(M6),"",IF(AND($B30&gt;='Course list'!$C$661,'Record Form'!$B30&lt;='Course list'!$D$661),IFERROR(VLOOKUP(D30,'Course list'!$B$4:$J$1263,5,FALSE),""),""))</f>
        <v/>
      </c>
      <c r="K30" s="60" t="str">
        <f>IF(ISBLANK(M7),"",IF(AND($B30&gt;='Course list'!$C$662,'Record Form'!$B30&lt;='Course list'!$D$662),IFERROR(VLOOKUP(D30,'Course list'!$B$4:$J$1263,6,FALSE),""),""))</f>
        <v/>
      </c>
      <c r="L30" s="60" t="str">
        <f>IF(ISBLANK(M8),"",IF(AND($B30&gt;='Course list'!$C$663,'Record Form'!$B30&lt;='Course list'!$D$663),IFERROR(VLOOKUP(D30,'Course list'!$B$4:$J$1263,7,FALSE),""),""))</f>
        <v/>
      </c>
      <c r="M30" s="60" t="str">
        <f>IF(ISBLANK(M9),"",IF(AND($B30&gt;='Course list'!$C$664,'Record Form'!$B30&lt;='Course list'!$D$664),IFERROR(VLOOKUP(D30,'Course list'!$B$4:$J$1263,8,FALSE),""),""))</f>
        <v/>
      </c>
      <c r="N30" s="60" t="str">
        <f>IF(ISBLANK(M10),"",IF(AND($B30&gt;='Course list'!$C$665,'Record Form'!$B30&lt;='Course list'!$D$665),IFERROR(VLOOKUP(D30,'Course list'!$B$4:$J$1263,9,FALSE),""),""))</f>
        <v/>
      </c>
      <c r="O30" s="56" t="str">
        <f>IF(ISBLANK(M6),"",IF(ISBLANK(D30),"",IF(J30=0,I30,0)))</f>
        <v/>
      </c>
      <c r="P30" s="60" t="str">
        <f>IF(ISBLANK(M7),"",IF(ISBLANK(D30),"",IF(K30=0,I30,0)))</f>
        <v/>
      </c>
      <c r="Q30" s="60" t="str">
        <f>IF(ISBLANK(M8),"",IF(ISBLANK(D30),"",IF(L30=0,I30,0)))</f>
        <v/>
      </c>
      <c r="R30" s="60" t="str">
        <f>IF(ISBLANK(M9),"",IF(ISBLANK(D30),"",IF(M30=0,I30,0)))</f>
        <v/>
      </c>
      <c r="S30" s="246" t="str">
        <f>IF(ISBLANK(M10),"",IF(ISBLANK(D30),"",IF(N30=0,I30,0)))</f>
        <v/>
      </c>
      <c r="T30" s="53"/>
      <c r="U30" s="53"/>
      <c r="V30" s="49"/>
      <c r="W30" s="49">
        <f>IF(ISBLANK(M6),0,IF(ISBLANK(D30),0,IF((LEFT(D30,1)="A"),1,0)))</f>
        <v>0</v>
      </c>
      <c r="X30" s="49">
        <f>IF(ISBLANK(M99),0,IF(ISBLANK(D30),0,IF((FIND("TRA",D30)),1,0)))</f>
        <v>0</v>
      </c>
      <c r="Y30" s="49">
        <f>IF(ISBLANK(M8),0,IF(ISBLANK(D30),0,IF((FIND("TWS",D30)),1,0)))</f>
        <v>0</v>
      </c>
      <c r="Z30" s="49">
        <f>IF(ISBLANK(M9),0,IF(ISBLANK(D30),0,IF((FIND("TC",D30)),1,0)))</f>
        <v>0</v>
      </c>
      <c r="AA30" s="49">
        <f>IF(ISBLANK(M10),0,IF(ISBLANK(D30),0,IF((FIND("CO",D30)),1,0)))</f>
        <v>0</v>
      </c>
      <c r="AB30" s="55" t="str">
        <f>IF(ISBLANK(M6),"",IF(ISBLANK(D30),"",IF(AND($B30&gt;='Course list'!$C$661,'Record Form'!$B30&lt;='Course list'!$D$661),MID(D30,FIND("-",D30)+3,LEN(1)),"")))</f>
        <v/>
      </c>
      <c r="AC30" s="55" t="str">
        <f>IF(ISBLANK(M7),"",IF(ISBLANK(D30),"",IF(AND($B30&gt;='Course list'!$C$662,'Record Form'!$B30&lt;='Course list'!$D$662),MID(D30,FIND("-",D30)+3,LEN(1)),"")))</f>
        <v/>
      </c>
      <c r="AD30" s="55" t="str">
        <f>IF(ISBLANK(M8),"",IF(ISBLANK(D30),"",IF(AND($B30&gt;='Course list'!$C$663,'Record Form'!$B30&lt;='Course list'!$D$663),MID(D30,FIND("-",D30)+3,LEN(1)),"")))</f>
        <v/>
      </c>
      <c r="AE30" s="55" t="str">
        <f>IF(ISBLANK(M9),"",IF(ISBLANK(D30),"",IF(AND($B30&gt;='Course list'!$C$664,'Record Form'!$B30&lt;='Course list'!$D$664),MID(D30,FIND("-",D30)+3,LEN(1)),"")))</f>
        <v/>
      </c>
      <c r="AF30" s="55" t="str">
        <f>IF(ISBLANK(M10),"",IF(ISBLANK(D30),"",IF(AND($B30&gt;='Course list'!$C$665,'Record Form'!$B30&lt;='Course list'!$D$665),MID(D30,FIND("-",D30)+3,LEN(1)),"")))</f>
        <v/>
      </c>
      <c r="AG30" s="40"/>
      <c r="AH30" s="40"/>
      <c r="AI30" s="40"/>
      <c r="AJ30" s="14"/>
      <c r="AK30" s="14"/>
    </row>
    <row r="31" spans="1:37" ht="31.5" customHeight="1">
      <c r="A31" s="245">
        <v>17</v>
      </c>
      <c r="B31" s="117"/>
      <c r="C31" s="117"/>
      <c r="D31" s="143"/>
      <c r="E31" s="307" t="str">
        <f>IFERROR(VLOOKUP(D31,'Course list'!$B$4:$J$1263,2,FALSE),"")</f>
        <v/>
      </c>
      <c r="F31" s="308"/>
      <c r="G31" s="307" t="str">
        <f>IFERROR(VLOOKUP(D31,'Course list'!$B$4:$J$1263,3,FALSE),"")</f>
        <v/>
      </c>
      <c r="H31" s="308"/>
      <c r="I31" s="58" t="str">
        <f>IFERROR(VLOOKUP(D31,'Course list'!$B$4:$J$1263,4,FALSE),"")</f>
        <v/>
      </c>
      <c r="J31" s="59" t="str">
        <f>IF(ISBLANK(M6),"",IF(AND($B31&gt;='Course list'!$C$661,'Record Form'!$B31&lt;='Course list'!$D$661),IFERROR(VLOOKUP(D31,'Course list'!$B$4:$J$1263,5,FALSE),""),""))</f>
        <v/>
      </c>
      <c r="K31" s="60" t="str">
        <f>IF(ISBLANK(M7),"",IF(AND($B31&gt;='Course list'!$C$662,'Record Form'!$B31&lt;='Course list'!$D$662),IFERROR(VLOOKUP(D31,'Course list'!$B$4:$J$1263,6,FALSE),""),""))</f>
        <v/>
      </c>
      <c r="L31" s="60" t="str">
        <f>IF(ISBLANK(M8),"",IF(AND($B31&gt;='Course list'!$C$663,'Record Form'!$B31&lt;='Course list'!$D$663),IFERROR(VLOOKUP(D31,'Course list'!$B$4:$J$1263,7,FALSE),""),""))</f>
        <v/>
      </c>
      <c r="M31" s="60" t="str">
        <f>IF(ISBLANK(M9),"",IF(AND($B31&gt;='Course list'!$C$664,'Record Form'!$B31&lt;='Course list'!$D$664),IFERROR(VLOOKUP(D31,'Course list'!$B$4:$J$1263,8,FALSE),""),""))</f>
        <v/>
      </c>
      <c r="N31" s="60" t="str">
        <f>IF(AND($B31&gt;='Course list'!$C$665,'Record Form'!$B31&lt;='Course list'!$D$665),IFERROR(VLOOKUP(D31,'Course list'!$B$4:$J$1263,9,FALSE),""),"")</f>
        <v/>
      </c>
      <c r="O31" s="56" t="str">
        <f>IF(ISBLANK(M6),"",IF(ISBLANK(D31),"",IF(J31=0,I31,0)))</f>
        <v/>
      </c>
      <c r="P31" s="60" t="str">
        <f>IF(ISBLANK(M7),"",IF(ISBLANK(D31),"",IF(K31=0,I31,0)))</f>
        <v/>
      </c>
      <c r="Q31" s="60" t="str">
        <f>IF(ISBLANK(M8),"",IF(ISBLANK(D31),"",IF(L31=0,I31,0)))</f>
        <v/>
      </c>
      <c r="R31" s="60" t="str">
        <f>IF(ISBLANK(M9),"",IF(ISBLANK(D31),"",IF(M31=0,I31,0)))</f>
        <v/>
      </c>
      <c r="S31" s="246" t="str">
        <f>IF(ISBLANK(M10),"",IF(ISBLANK(D31),"",IF(N31=0,I31,0)))</f>
        <v/>
      </c>
      <c r="T31" s="53"/>
      <c r="U31" s="53"/>
      <c r="V31" s="49"/>
      <c r="W31" s="49">
        <f>IF(ISBLANK(M6),0,IF(ISBLANK(D31),0,IF((LEFT(D31,1)="A"),1,0)))</f>
        <v>0</v>
      </c>
      <c r="X31" s="49">
        <f>IF(ISBLANK(M7),0,IF(ISBLANK(D31),0,IF((FIND("TRA",D31)),1,0)))</f>
        <v>0</v>
      </c>
      <c r="Y31" s="49">
        <f>IF(ISBLANK(M8),0,IF(ISBLANK(D31),0,IF((FIND("TWS",D31)),1,0)))</f>
        <v>0</v>
      </c>
      <c r="Z31" s="49">
        <f>IF(ISBLANK(M9),0,IF(ISBLANK(D31),0,IF((FIND("TC",D31)),1,0)))</f>
        <v>0</v>
      </c>
      <c r="AA31" s="49">
        <f>IF(ISBLANK(M10),0,IF(ISBLANK(D31),0,IF((FIND("CO",D31)),1,0)))</f>
        <v>0</v>
      </c>
      <c r="AB31" s="55" t="str">
        <f>IF(ISBLANK(M6),"",IF(ISBLANK(D31),"",IF(AND($B31&gt;='Course list'!$C$661,'Record Form'!$B31&lt;='Course list'!$D$661),MID(D31,FIND("-",D31)+3,LEN(1)),"")))</f>
        <v/>
      </c>
      <c r="AC31" s="55" t="str">
        <f>IF(ISBLANK(M7),"",IF(ISBLANK(D31),"",IF(AND($B31&gt;='Course list'!$C$662,'Record Form'!$B31&lt;='Course list'!$D$662),MID(D31,FIND("-",D31)+3,LEN(1)),"")))</f>
        <v/>
      </c>
      <c r="AD31" s="55" t="str">
        <f>IF(ISBLANK(M8),"",IF(ISBLANK(D31),"",IF(AND($B31&gt;='Course list'!$C$663,'Record Form'!$B31&lt;='Course list'!$D$663),MID(D31,FIND("-",D31)+3,LEN(1)),"")))</f>
        <v/>
      </c>
      <c r="AE31" s="55" t="str">
        <f>IF(ISBLANK(M9),"",IF(ISBLANK(D31),"",IF(AND($B31&gt;='Course list'!$C$664,'Record Form'!$B31&lt;='Course list'!$D$664),MID(D31,FIND("-",D31)+3,LEN(1)),"")))</f>
        <v/>
      </c>
      <c r="AF31" s="55" t="str">
        <f>IF(ISBLANK(M10),"",IF(ISBLANK(D31),"",IF(AND($B31&gt;='Course list'!$C$665,'Record Form'!$B31&lt;='Course list'!$D$665),MID(D31,FIND("-",D31)+3,LEN(1)),"")))</f>
        <v/>
      </c>
      <c r="AG31" s="40"/>
      <c r="AH31" s="40"/>
      <c r="AI31" s="40"/>
      <c r="AJ31" s="14"/>
      <c r="AK31" s="14"/>
    </row>
    <row r="32" spans="1:37" ht="31.5" customHeight="1">
      <c r="A32" s="245">
        <v>18</v>
      </c>
      <c r="B32" s="117"/>
      <c r="C32" s="117"/>
      <c r="D32" s="143"/>
      <c r="E32" s="307" t="str">
        <f>IFERROR(VLOOKUP(D32,'Course list'!$B$4:$J$1263,2,FALSE),"")</f>
        <v/>
      </c>
      <c r="F32" s="308"/>
      <c r="G32" s="307" t="str">
        <f>IFERROR(VLOOKUP(D32,'Course list'!$B$4:$J$1263,3,FALSE),"")</f>
        <v/>
      </c>
      <c r="H32" s="308"/>
      <c r="I32" s="58" t="str">
        <f>IFERROR(VLOOKUP(D32,'Course list'!$B$4:$J$1263,4,FALSE),"")</f>
        <v/>
      </c>
      <c r="J32" s="59" t="str">
        <f>IF(ISBLANK(M6),"",IF(AND($B32&gt;='Course list'!$C$661,'Record Form'!$B32&lt;='Course list'!$D$661),IFERROR(VLOOKUP(D32,'Course list'!$B$4:$J$1263,5,FALSE),""),""))</f>
        <v/>
      </c>
      <c r="K32" s="60" t="str">
        <f>IF(ISBLANK(M7),"",IF(AND($B32&gt;='Course list'!$C$662,'Record Form'!$B32&lt;='Course list'!$D$662),IFERROR(VLOOKUP(D32,'Course list'!$B$4:$J$1263,6,FALSE),""),""))</f>
        <v/>
      </c>
      <c r="L32" s="60" t="str">
        <f>IF(ISBLANK(M8),"",IF(AND($B32&gt;='Course list'!$C$663,'Record Form'!$B32&lt;='Course list'!$D$663),IFERROR(VLOOKUP(D32,'Course list'!$B$4:$J$1263,7,FALSE),""),""))</f>
        <v/>
      </c>
      <c r="M32" s="60" t="str">
        <f>IF(ISBLANK(M9),"",IF(AND($B32&gt;='Course list'!$C$664,'Record Form'!$B32&lt;='Course list'!$D$664),IFERROR(VLOOKUP(D32,'Course list'!$B$4:$J$1263,8,FALSE),""),""))</f>
        <v/>
      </c>
      <c r="N32" s="60" t="str">
        <f>IF(ISBLANK(M10),"",IF(AND($B32&gt;='Course list'!$C$665,'Record Form'!$B32&lt;='Course list'!$D$665),IFERROR(VLOOKUP(D32,'Course list'!$B$4:$J$1263,9,FALSE),""),""))</f>
        <v/>
      </c>
      <c r="O32" s="56" t="str">
        <f>IF(ISBLANK(M6),"",IF(ISBLANK(D32),"",IF(J32=0,I32,0)))</f>
        <v/>
      </c>
      <c r="P32" s="60" t="str">
        <f>IF(ISBLANK(M7),"",IF(ISBLANK(D32),"",IF(K32=0,I32,0)))</f>
        <v/>
      </c>
      <c r="Q32" s="60" t="str">
        <f>IF(ISBLANK(M8),"",IF(ISBLANK(D32),"",IF(L32=0,I32,0)))</f>
        <v/>
      </c>
      <c r="R32" s="60" t="str">
        <f>IF(ISBLANK(M9),"",IF(ISBLANK(D32),"",IF(M32=0,I32,0)))</f>
        <v/>
      </c>
      <c r="S32" s="246" t="str">
        <f>IF(ISBLANK(M10),"",IF(ISBLANK(D32),"",IF(N32=0,I32,0)))</f>
        <v/>
      </c>
      <c r="T32" s="53"/>
      <c r="U32" s="53"/>
      <c r="V32" s="49"/>
      <c r="W32" s="49">
        <f>IF(ISBLANK(M6),0,IF(ISBLANK(D32),0,IF((LEFT(D32,1)="A"),1,0)))</f>
        <v>0</v>
      </c>
      <c r="X32" s="49">
        <f>IF(ISBLANK(M7),0,IF(ISBLANK(D32),0,IF((FIND("TRA",D32)),1,0)))</f>
        <v>0</v>
      </c>
      <c r="Y32" s="49">
        <f>IF(ISBLANK(M8),0,IF(ISBLANK(D32),0,IF((FIND("TWS",D32)),1,0)))</f>
        <v>0</v>
      </c>
      <c r="Z32" s="49">
        <f>IF(ISBLANK(M9),0,IF(ISBLANK(D32),0,IF((FIND("TC",D32)),1,0)))</f>
        <v>0</v>
      </c>
      <c r="AA32" s="49">
        <f>IF(ISBLANK(M10),0,IF(ISBLANK(D32),0,IF((FIND("CO",D32)),1,0)))</f>
        <v>0</v>
      </c>
      <c r="AB32" s="55" t="str">
        <f>IF(ISBLANK(M6),"",IF(ISBLANK(D32),"",IF(AND($B32&gt;='Course list'!$C$661,'Record Form'!$B32&lt;='Course list'!$D$661),MID(D32,FIND("-",D32)+3,LEN(1)),"")))</f>
        <v/>
      </c>
      <c r="AC32" s="55" t="str">
        <f>IF(ISBLANK(M7),"",IF(ISBLANK(D32),"",IF(AND($B32&gt;='Course list'!$C$662,'Record Form'!$B32&lt;='Course list'!$D$662),MID(D32,FIND("-",D32)+3,LEN(1)),"")))</f>
        <v/>
      </c>
      <c r="AD32" s="55" t="str">
        <f>IF(ISBLANK(M8),"",IF(ISBLANK(D32),"",IF(AND($B32&gt;='Course list'!$C$663,'Record Form'!$B32&lt;='Course list'!$D$663),MID(D32,FIND("-",D32)+3,LEN(1)),"")))</f>
        <v/>
      </c>
      <c r="AE32" s="55" t="str">
        <f>IF(ISBLANK(M9),"",IF(ISBLANK(D32),"",IF(AND($B32&gt;='Course list'!$C$664,'Record Form'!$B32&lt;='Course list'!$D$664),MID(D32,FIND("-",D32)+3,LEN(1)),"")))</f>
        <v/>
      </c>
      <c r="AF32" s="55" t="str">
        <f>IF(ISBLANK(M10),"",IF(ISBLANK(D32),"",IF(AND($B32&gt;='Course list'!$C$665,'Record Form'!$B32&lt;='Course list'!$D$665),MID(D32,FIND("-",D32)+3,LEN(1)),"")))</f>
        <v/>
      </c>
      <c r="AG32" s="40"/>
      <c r="AH32" s="40"/>
      <c r="AI32" s="40"/>
      <c r="AJ32" s="14"/>
      <c r="AK32" s="14"/>
    </row>
    <row r="33" spans="1:38" ht="31.5" customHeight="1">
      <c r="A33" s="245">
        <v>19</v>
      </c>
      <c r="B33" s="117"/>
      <c r="C33" s="117"/>
      <c r="D33" s="143"/>
      <c r="E33" s="307" t="str">
        <f>IFERROR(VLOOKUP(D33,'Course list'!$B$4:$J$1263,2,FALSE),"")</f>
        <v/>
      </c>
      <c r="F33" s="308"/>
      <c r="G33" s="307" t="str">
        <f>IFERROR(VLOOKUP(D33,'Course list'!$B$4:$J$1263,3,FALSE),"")</f>
        <v/>
      </c>
      <c r="H33" s="308"/>
      <c r="I33" s="58" t="str">
        <f>IFERROR(VLOOKUP(D33,'Course list'!$B$4:$J$1263,4,FALSE),"")</f>
        <v/>
      </c>
      <c r="J33" s="59" t="str">
        <f>IF(ISBLANK(M6),"",IF(AND($B33&gt;='Course list'!$C$661,'Record Form'!$B33&lt;='Course list'!$D$661),IFERROR(VLOOKUP(D33,'Course list'!$B$4:$J$1263,5,FALSE),""),""))</f>
        <v/>
      </c>
      <c r="K33" s="60" t="str">
        <f>IF(ISBLANK(M7),"",IF(AND($B33&gt;='Course list'!$C$662,'Record Form'!$B33&lt;='Course list'!$D$662),IFERROR(VLOOKUP(D33,'Course list'!$B$4:$J$1263,6,FALSE),""),""))</f>
        <v/>
      </c>
      <c r="L33" s="60" t="str">
        <f>IF(ISBLANK(M8),"",IF(AND($B33&gt;='Course list'!$C$663,'Record Form'!$B33&lt;='Course list'!$D$663),IFERROR(VLOOKUP(D33,'Course list'!$B$4:$J$1263,7,FALSE),""),""))</f>
        <v/>
      </c>
      <c r="M33" s="60" t="str">
        <f>IF(ISBLANK(M9),"",IF(AND($B33&gt;='Course list'!$C$664,'Record Form'!$B33&lt;='Course list'!$D$664),IFERROR(VLOOKUP(D33,'Course list'!$B$4:$J$1263,8,FALSE),""),""))</f>
        <v/>
      </c>
      <c r="N33" s="60" t="str">
        <f>IF(ISBLANK(M10),"",IF(AND($B33&gt;='Course list'!$C$665,'Record Form'!$B33&lt;='Course list'!$D$665),IFERROR(VLOOKUP(D33,'Course list'!$B$4:$J$1263,9,FALSE),""),""))</f>
        <v/>
      </c>
      <c r="O33" s="56" t="str">
        <f>IF(ISBLANK(M26),"",IF(ISBLANK(D33),"",IF(J33=0,I33,0)))</f>
        <v/>
      </c>
      <c r="P33" s="60" t="str">
        <f>IF(ISBLANK(M7),"",IF(ISBLANK(D33),"",IF(K33=0,I33,0)))</f>
        <v/>
      </c>
      <c r="Q33" s="60" t="str">
        <f>IF(ISBLANK(M8),"",IF(ISBLANK(D33),"",IF(L33=0,I33,0)))</f>
        <v/>
      </c>
      <c r="R33" s="60" t="str">
        <f>IF(ISBLANK(M9),"",IF(ISBLANK(D33),"",IF(M33=0,I33,0)))</f>
        <v/>
      </c>
      <c r="S33" s="246" t="str">
        <f>IF(ISBLANK(M10),"",IF(ISBLANK(D33),"",IF(N33=0,I33,0)))</f>
        <v/>
      </c>
      <c r="T33" s="53"/>
      <c r="U33" s="53"/>
      <c r="V33" s="49"/>
      <c r="W33" s="49">
        <f>IF(ISBLANK(M6),0,IF(ISBLANK(D33),0,IF((LEFT(D33,1)="A"),1,0)))</f>
        <v>0</v>
      </c>
      <c r="X33" s="49">
        <f>IF(ISBLANK(M7),0,IF(ISBLANK(D33),0,IF((FIND("TRA",D33)),1,0)))</f>
        <v>0</v>
      </c>
      <c r="Y33" s="49">
        <f>IF(ISBLANK(M8),0,IF(ISBLANK(D33),0,IF((FIND("TWS",D33)),1,0)))</f>
        <v>0</v>
      </c>
      <c r="Z33" s="49">
        <f>IF(ISBLANK(M9),0,IF(ISBLANK(D33),0,IF((FIND("TC",D33)),1,0)))</f>
        <v>0</v>
      </c>
      <c r="AA33" s="49">
        <f>IF(ISBLANK(M10),0,IF(ISBLANK(D33),0,IF((FIND("CO",D33)),1,0)))</f>
        <v>0</v>
      </c>
      <c r="AB33" s="55" t="str">
        <f>IF(ISBLANK(M6),"",IF(ISBLANK(D33),"",IF(AND($B33&gt;='Course list'!$C$661,'Record Form'!$B33&lt;='Course list'!$D$661),MID(D33,FIND("-",D33)+3,LEN(1)),"")))</f>
        <v/>
      </c>
      <c r="AC33" s="55" t="str">
        <f>IF(ISBLANK(M7),"",IF(ISBLANK(D33),"",IF(AND($B33&gt;='Course list'!$C$662,'Record Form'!$B33&lt;='Course list'!$D$662),MID(D33,FIND("-",D33)+3,LEN(1)),"")))</f>
        <v/>
      </c>
      <c r="AD33" s="55" t="str">
        <f>IF(ISBLANK(M8),"",IF(ISBLANK(D33),"",IF(AND($B33&gt;='Course list'!$C$663,'Record Form'!$B33&lt;='Course list'!$D$663),MID(D33,FIND("-",D33)+3,LEN(1)),"")))</f>
        <v/>
      </c>
      <c r="AE33" s="55" t="str">
        <f>IF(ISBLANK(M9),"",IF(ISBLANK(D33),"",IF(AND($B33&gt;='Course list'!$C$664,'Record Form'!$B33&lt;='Course list'!$D$664),MID(D33,FIND("-",D33)+3,LEN(1)),"")))</f>
        <v/>
      </c>
      <c r="AF33" s="55" t="str">
        <f>IF(ISBLANK(M10),"",IF(ISBLANK(D33),"",IF(AND($B33&gt;='Course list'!$C$665,'Record Form'!$B33&lt;='Course list'!$D$665),MID(D33,FIND("-",D33)+3,LEN(1)),"")))</f>
        <v/>
      </c>
      <c r="AG33" s="40"/>
      <c r="AH33" s="40"/>
      <c r="AI33" s="40"/>
      <c r="AJ33" s="14"/>
      <c r="AK33" s="14"/>
    </row>
    <row r="34" spans="1:38" ht="31.5" customHeight="1" thickBot="1">
      <c r="A34" s="247">
        <v>20</v>
      </c>
      <c r="B34" s="248"/>
      <c r="C34" s="249"/>
      <c r="D34" s="250"/>
      <c r="E34" s="309" t="str">
        <f>IFERROR(VLOOKUP(D34,'Course list'!$B$4:$J$1263,2,FALSE),"")</f>
        <v/>
      </c>
      <c r="F34" s="310"/>
      <c r="G34" s="309" t="str">
        <f>IFERROR(VLOOKUP(D34,'Course list'!$B$4:$J$1263,3,FALSE),"")</f>
        <v/>
      </c>
      <c r="H34" s="310"/>
      <c r="I34" s="251" t="str">
        <f>IFERROR(VLOOKUP(D34,'Course list'!$B$4:$J$1263,4,FALSE),"")</f>
        <v/>
      </c>
      <c r="J34" s="252" t="str">
        <f>IF(ISBLANK(M6),"",IF(AND($B34&gt;='Course list'!$C$661,'Record Form'!$B34&lt;='Course list'!$D$661),IFERROR(VLOOKUP(D34,'Course list'!$B$4:$J$1263,5,FALSE),""),""))</f>
        <v/>
      </c>
      <c r="K34" s="253" t="str">
        <f>IF(ISBLANK(M7),"",IF(AND($B34&gt;='Course list'!$C$662,'Record Form'!$B34&lt;='Course list'!$D$662),IFERROR(VLOOKUP(D34,'Course list'!$B$4:$J$1263,6,FALSE),""),""))</f>
        <v/>
      </c>
      <c r="L34" s="253" t="str">
        <f>IF(ISBLANK(M8),"",IF(AND($B34&gt;='Course list'!$C$663,'Record Form'!$B34&lt;='Course list'!$D$663),IFERROR(VLOOKUP(D34,'Course list'!$B$4:$J$1263,7,FALSE),""),""))</f>
        <v/>
      </c>
      <c r="M34" s="253" t="str">
        <f>IF(ISBLANK(M9),"",IF(AND($B34&gt;='Course list'!$C$664,'Record Form'!$B34&lt;='Course list'!$D$664),IFERROR(VLOOKUP(D34,'Course list'!$B$4:$J$1263,8,FALSE),""),""))</f>
        <v/>
      </c>
      <c r="N34" s="253" t="str">
        <f>IF(ISBLANK(M10),"",IF(AND($B34&gt;='Course list'!$C$665,'Record Form'!$B34&lt;='Course list'!$D$665),IFERROR(VLOOKUP(D34,'Course list'!$B$4:$J$1263,9,FALSE),""),""))</f>
        <v/>
      </c>
      <c r="O34" s="254" t="str">
        <f>IF(ISBLANK(M6),"",IF(ISBLANK(D34),"",IF(J34=0,I34,0)))</f>
        <v/>
      </c>
      <c r="P34" s="253" t="str">
        <f>IF(ISBLANK(M7),"",IF(ISBLANK(D34),"",IF(K34=0,I34,0)))</f>
        <v/>
      </c>
      <c r="Q34" s="253" t="str">
        <f>IF(ISBLANK(M8),"",IF(ISBLANK(D34),"",IF(L34=0,I34,0)))</f>
        <v/>
      </c>
      <c r="R34" s="253" t="str">
        <f>IF(ISBLANK(M9),"",IF(ISBLANK(D34),"",IF(M34=0,I34,0)))</f>
        <v/>
      </c>
      <c r="S34" s="255" t="str">
        <f>IF(ISBLANK(M10),"",IF(ISBLANK(D34),"",IF(N34=0,I34,0)))</f>
        <v/>
      </c>
      <c r="T34" s="53"/>
      <c r="U34" s="53"/>
      <c r="V34" s="49"/>
      <c r="W34" s="49">
        <f>IF(ISBLANK(M6),0,IF(ISBLANK(D34),0,IF((LEFT(D34,1)="A"),1,0)))</f>
        <v>0</v>
      </c>
      <c r="X34" s="49">
        <f>IF(ISBLANK(M7),0,IF(ISBLANK(D34),0,IF((FIND("TRA",D34)),1,0)))</f>
        <v>0</v>
      </c>
      <c r="Y34" s="49">
        <f>IF(ISBLANK(M8),0,IF(ISBLANK(D34),0,IF((FIND("TWS",D34)),1,0)))</f>
        <v>0</v>
      </c>
      <c r="Z34" s="49">
        <f>IF(ISBLANK(M9),0,IF(ISBLANK(D34),0,IF((FIND("TC",D34)),1,0)))</f>
        <v>0</v>
      </c>
      <c r="AA34" s="49">
        <f>IF(ISBLANK(M10),0,IF(ISBLANK(D34),0,IF((FIND("CO",D34)),1,0)))</f>
        <v>0</v>
      </c>
      <c r="AB34" s="55" t="str">
        <f>IF(ISBLANK(M6),"",IF(ISBLANK(D34),"",IF(AND($B34&gt;='Course list'!$C$661,'Record Form'!$B34&lt;='Course list'!$D$661),MID(D34,FIND("-",D34)+3,LEN(1)),"")))</f>
        <v/>
      </c>
      <c r="AC34" s="55" t="str">
        <f>IF(ISBLANK(M7),"",IF(ISBLANK(D34),"",IF(AND($B34&gt;='Course list'!$C$662,'Record Form'!$B34&lt;='Course list'!$D$662),MID(D34,FIND("-",D34)+3,LEN(1)),"")))</f>
        <v/>
      </c>
      <c r="AD34" s="55" t="str">
        <f>IF(ISBLANK(M8),"",IF(ISBLANK(D34),"",IF(AND($B34&gt;='Course list'!$C$663,'Record Form'!$B34&lt;='Course list'!$D$663),MID(D34,FIND("-",D34)+3,LEN(1)),"")))</f>
        <v/>
      </c>
      <c r="AE34" s="55" t="str">
        <f>IF(ISBLANK(M9),"",IF(ISBLANK(D34),"",IF(AND($B34&gt;='Course list'!$C$664,'Record Form'!$B34&lt;='Course list'!$D$664),MID(D34,FIND("-",D34)+3,LEN(1)),"")))</f>
        <v/>
      </c>
      <c r="AF34" s="55" t="str">
        <f>IF(ISBLANK(M10),"",IF(ISBLANK(D34),"",IF(AND($B34&gt;='Course list'!$C$665,'Record Form'!$B34&lt;='Course list'!$D$665),MID(D34,FIND("-",D34)+3,LEN(1)),"")))</f>
        <v/>
      </c>
      <c r="AG34" s="40"/>
      <c r="AH34" s="40"/>
      <c r="AI34" s="40"/>
      <c r="AJ34" s="14"/>
      <c r="AK34" s="14"/>
    </row>
    <row r="35" spans="1:38" ht="38.25" customHeight="1">
      <c r="A35" s="342" t="s">
        <v>57</v>
      </c>
      <c r="B35" s="316"/>
      <c r="C35" s="316"/>
      <c r="D35" s="316"/>
      <c r="E35" s="316"/>
      <c r="F35" s="316"/>
      <c r="G35" s="316"/>
      <c r="H35" s="316"/>
      <c r="I35" s="316"/>
      <c r="J35" s="316"/>
      <c r="K35" s="316"/>
      <c r="L35" s="316"/>
      <c r="M35" s="316"/>
      <c r="N35" s="316"/>
      <c r="O35" s="316"/>
      <c r="P35" s="316"/>
      <c r="Q35" s="316"/>
      <c r="R35" s="316"/>
      <c r="S35" s="316"/>
      <c r="T35" s="65"/>
      <c r="U35" s="65"/>
      <c r="V35" s="66"/>
      <c r="W35" s="66"/>
      <c r="X35" s="66"/>
      <c r="Y35" s="66"/>
      <c r="Z35" s="66"/>
      <c r="AA35" s="66"/>
      <c r="AB35" s="67"/>
      <c r="AC35" s="67"/>
      <c r="AD35" s="67"/>
      <c r="AE35" s="67"/>
      <c r="AF35" s="67"/>
      <c r="AG35" s="68"/>
      <c r="AH35" s="68"/>
      <c r="AI35" s="68"/>
      <c r="AJ35" s="69"/>
      <c r="AK35" s="69"/>
    </row>
    <row r="36" spans="1:38" ht="8.25" customHeight="1">
      <c r="A36" s="21"/>
      <c r="B36" s="21"/>
      <c r="C36" s="20"/>
      <c r="D36" s="20"/>
      <c r="E36" s="20"/>
      <c r="F36" s="20"/>
      <c r="G36" s="20"/>
      <c r="H36" s="20"/>
      <c r="I36" s="26"/>
      <c r="J36" s="22"/>
      <c r="K36" s="22"/>
      <c r="L36" s="22"/>
      <c r="M36" s="28"/>
      <c r="N36" s="28"/>
      <c r="O36" s="28"/>
      <c r="P36" s="335"/>
      <c r="Q36" s="316"/>
      <c r="R36" s="316"/>
      <c r="S36" s="316"/>
      <c r="T36" s="29"/>
      <c r="U36" s="29"/>
      <c r="V36" s="29"/>
      <c r="W36" s="25"/>
      <c r="X36" s="25"/>
      <c r="Y36" s="14"/>
      <c r="Z36" s="14"/>
      <c r="AA36" s="14"/>
      <c r="AB36" s="14"/>
      <c r="AC36" s="14"/>
      <c r="AD36" s="14"/>
      <c r="AE36" s="14"/>
      <c r="AF36" s="14"/>
      <c r="AG36" s="14"/>
      <c r="AH36" s="14"/>
      <c r="AI36" s="14"/>
      <c r="AJ36" s="14"/>
      <c r="AK36" s="14"/>
    </row>
    <row r="37" spans="1:38" ht="25.5" customHeight="1">
      <c r="A37" s="30"/>
      <c r="B37" s="31" t="s">
        <v>288</v>
      </c>
      <c r="C37" s="32"/>
      <c r="D37" s="33"/>
      <c r="E37" s="34"/>
      <c r="F37" s="34"/>
      <c r="G37" s="34"/>
      <c r="H37" s="34"/>
      <c r="I37" s="34"/>
      <c r="J37" s="35"/>
      <c r="K37" s="35"/>
      <c r="L37" s="36"/>
      <c r="M37" s="36"/>
      <c r="N37" s="36"/>
      <c r="O37" s="36"/>
      <c r="P37" s="36"/>
      <c r="Q37" s="36"/>
      <c r="R37" s="36"/>
      <c r="S37" s="37"/>
      <c r="T37" s="26"/>
      <c r="U37" s="26"/>
      <c r="V37" s="26"/>
      <c r="W37" s="25"/>
      <c r="X37" s="25"/>
      <c r="Y37" s="14"/>
      <c r="Z37" s="14"/>
      <c r="AA37" s="14"/>
      <c r="AB37" s="14"/>
      <c r="AC37" s="14"/>
      <c r="AD37" s="14"/>
      <c r="AE37" s="14"/>
      <c r="AF37" s="14"/>
      <c r="AG37" s="14"/>
      <c r="AH37" s="14"/>
      <c r="AI37" s="14"/>
      <c r="AJ37" s="14"/>
      <c r="AK37" s="14"/>
    </row>
    <row r="38" spans="1:38" ht="64.5" customHeight="1">
      <c r="A38" s="343" t="s">
        <v>58</v>
      </c>
      <c r="B38" s="299" t="s">
        <v>284</v>
      </c>
      <c r="C38" s="300"/>
      <c r="D38" s="299" t="s">
        <v>283</v>
      </c>
      <c r="E38" s="345"/>
      <c r="F38" s="300"/>
      <c r="G38" s="299" t="s">
        <v>300</v>
      </c>
      <c r="H38" s="300"/>
      <c r="I38" s="303" t="s">
        <v>59</v>
      </c>
      <c r="J38" s="336" t="s">
        <v>60</v>
      </c>
      <c r="K38" s="337"/>
      <c r="L38" s="337"/>
      <c r="M38" s="337"/>
      <c r="N38" s="338"/>
      <c r="O38" s="339" t="s">
        <v>61</v>
      </c>
      <c r="P38" s="340"/>
      <c r="Q38" s="340"/>
      <c r="R38" s="340"/>
      <c r="S38" s="341"/>
      <c r="T38" s="38"/>
      <c r="U38" s="38"/>
      <c r="V38" s="38"/>
      <c r="W38" s="39"/>
      <c r="X38" s="39"/>
      <c r="Y38" s="40"/>
      <c r="Z38" s="40"/>
      <c r="AA38" s="40"/>
      <c r="AB38" s="41"/>
      <c r="AC38" s="40"/>
      <c r="AD38" s="40"/>
      <c r="AE38" s="40"/>
      <c r="AF38" s="40"/>
      <c r="AG38" s="40"/>
      <c r="AH38" s="70"/>
      <c r="AI38" s="70"/>
      <c r="AJ38" s="70"/>
      <c r="AK38" s="70"/>
    </row>
    <row r="39" spans="1:38" ht="79.5" customHeight="1" thickBot="1">
      <c r="A39" s="344"/>
      <c r="B39" s="42" t="s">
        <v>62</v>
      </c>
      <c r="C39" s="42" t="s">
        <v>63</v>
      </c>
      <c r="D39" s="346"/>
      <c r="E39" s="347"/>
      <c r="F39" s="348"/>
      <c r="G39" s="346"/>
      <c r="H39" s="348"/>
      <c r="I39" s="349"/>
      <c r="J39" s="43" t="s">
        <v>64</v>
      </c>
      <c r="K39" s="44" t="s">
        <v>65</v>
      </c>
      <c r="L39" s="44" t="s">
        <v>66</v>
      </c>
      <c r="M39" s="44" t="s">
        <v>67</v>
      </c>
      <c r="N39" s="45" t="s">
        <v>68</v>
      </c>
      <c r="O39" s="46" t="s">
        <v>69</v>
      </c>
      <c r="P39" s="44" t="s">
        <v>70</v>
      </c>
      <c r="Q39" s="44" t="s">
        <v>71</v>
      </c>
      <c r="R39" s="44" t="s">
        <v>72</v>
      </c>
      <c r="S39" s="45" t="s">
        <v>73</v>
      </c>
      <c r="T39" s="48"/>
      <c r="U39" s="48"/>
      <c r="V39" s="48"/>
      <c r="W39" s="49" t="s">
        <v>47</v>
      </c>
      <c r="X39" s="49" t="s">
        <v>48</v>
      </c>
      <c r="Y39" s="49" t="s">
        <v>49</v>
      </c>
      <c r="Z39" s="49" t="s">
        <v>50</v>
      </c>
      <c r="AA39" s="49" t="s">
        <v>51</v>
      </c>
      <c r="AB39" s="49" t="s">
        <v>52</v>
      </c>
      <c r="AC39" s="49" t="s">
        <v>53</v>
      </c>
      <c r="AD39" s="49" t="s">
        <v>54</v>
      </c>
      <c r="AE39" s="49" t="s">
        <v>55</v>
      </c>
      <c r="AF39" s="49" t="s">
        <v>56</v>
      </c>
      <c r="AG39" s="40"/>
      <c r="AH39" s="14"/>
      <c r="AI39" s="70"/>
      <c r="AJ39" s="70"/>
      <c r="AK39" s="70"/>
    </row>
    <row r="40" spans="1:38" ht="31.5" customHeight="1">
      <c r="A40" s="50">
        <v>1</v>
      </c>
      <c r="B40" s="116"/>
      <c r="C40" s="116"/>
      <c r="D40" s="353"/>
      <c r="E40" s="354"/>
      <c r="F40" s="355"/>
      <c r="G40" s="356" t="str">
        <f>IFERROR(VLOOKUP(D40,'Course list'!$C$642:$J$647,2,FALSE),"")</f>
        <v/>
      </c>
      <c r="H40" s="357"/>
      <c r="I40" s="58" t="str">
        <f>IFERROR(VLOOKUP(D40,'Course list'!$C$642:$K$647,3,FALSE),"")</f>
        <v/>
      </c>
      <c r="J40" s="50" t="str">
        <f>IF(ISBLANK(M6),"",IF(AND($B40&gt;='Course list'!$C$661,'Record Form'!$B40&lt;='Course list'!$D$661),IFERROR(VLOOKUP($D40,'Course list'!$C$642:$K$647,4,FALSE),""),""))</f>
        <v/>
      </c>
      <c r="K40" s="52" t="str">
        <f>IF(ISBLANK(M7),"",IF(AND($B40&gt;='Course list'!$C$662,'Record Form'!$B40&lt;='Course list'!$D$662),IFERROR(VLOOKUP($D40,'Course list'!$C$642:$K$647,5,FALSE),""),""))</f>
        <v/>
      </c>
      <c r="L40" s="51" t="str">
        <f>IF(ISBLANK(M8),"",IF(AND($B40&gt;='Course list'!$C$663,'Record Form'!$B40&lt;='Course list'!$D$663),IFERROR(VLOOKUP($D40,'Course list'!$C$642:$K$647,6,FALSE),""),""))</f>
        <v/>
      </c>
      <c r="M40" s="51" t="str">
        <f>IF(ISBLANK(M9),"",IF(AND($B40&gt;='Course list'!$C$664,'Record Form'!$B40&lt;='Course list'!$D$664),IFERROR(VLOOKUP($D40,'Course list'!$C$642:$K$647,7,FALSE),""),""))</f>
        <v/>
      </c>
      <c r="N40" s="51" t="str">
        <f>IF(ISBLANK(M10),"",IF(AND($B40&gt;='Course list'!$C$664,'Record Form'!$B40&lt;='Course list'!$D$664),IFERROR(VLOOKUP($D40,'Course list'!$C$642:$K$647,8,FALSE),""),""))</f>
        <v/>
      </c>
      <c r="O40" s="369"/>
      <c r="P40" s="370"/>
      <c r="Q40" s="370"/>
      <c r="R40" s="370"/>
      <c r="S40" s="371"/>
      <c r="T40" s="49" t="str">
        <f>IFERROR(VLOOKUP(D40,'Course list'!$C$642:$K$647,9,FALSE),"")</f>
        <v/>
      </c>
      <c r="U40" s="54"/>
      <c r="V40" s="49"/>
      <c r="W40" s="49">
        <f>IF(ISBLANK(M6),0,IF(ISBLANK(T40),0,IF((LEFT(T40,1)="A"),1,0)))</f>
        <v>0</v>
      </c>
      <c r="X40" s="49">
        <f>IF(ISBLANK(M7),0,IF(ISBLANK(T40),0,IF((FIND("TRA",T40)),1,0)))</f>
        <v>0</v>
      </c>
      <c r="Y40" s="49">
        <f>IF(ISBLANK(M8),0,IF(ISBLANK(T40),0,IF((FIND("TWS",T40)),1,0)))</f>
        <v>0</v>
      </c>
      <c r="Z40" s="49">
        <f>IF(ISBLANK(M9),0,IF(ISBLANK(T40),0,IF((FIND("TC",T40)),1,0)))</f>
        <v>0</v>
      </c>
      <c r="AA40" s="49">
        <f>IF(ISBLANK(M10),0,IF(ISBLANK(T40),0,IF((FIND("CO",T40)),1,0)))</f>
        <v>0</v>
      </c>
      <c r="AB40" s="55" t="str">
        <f>IF(ISBLANK(M6),"",IF(ISBLANK(D40),"",IF(AND($B40&gt;='Course list'!$C$661,'Record Form'!$B40&lt;='Course list'!$D$661),MID(T40,FIND("-",T40)+3,LEN(1)),"")))</f>
        <v/>
      </c>
      <c r="AC40" s="55" t="str">
        <f>IF(ISBLANK(M7),"",IF(ISBLANK(D40),"",IF(AND($B40&gt;='Course list'!$C$662,'Record Form'!$B40&lt;='Course list'!$D$662),MID(T40,FIND("-",T40)+3,LEN(1)),"")))</f>
        <v/>
      </c>
      <c r="AD40" s="55" t="str">
        <f>IF(ISBLANK(M8),"",IF(ISBLANK(D40),"",IF(AND($B40&gt;='Course list'!$C$663,'Record Form'!$B40&lt;='Course list'!$D$663),MID(T40,FIND("-",T40)+3,LEN(1)),"")))</f>
        <v/>
      </c>
      <c r="AE40" s="55" t="str">
        <f>IF(ISBLANK(M9),"",IF(ISBLANK(D40),"",IF(AND($B40&gt;='Course list'!$C$664,'Record Form'!$B40&lt;='Course list'!$D$664),MID(T40,FIND("-",T40)+3,LEN(1)),"")))</f>
        <v/>
      </c>
      <c r="AF40" s="55" t="str">
        <f>IF(ISBLANK(M10),"",IF(ISBLANK(D40),"",IF(AND($B40&gt;='Course list'!$C$665,'Record Form'!$B40&lt;='Course list'!$D$665),MID(T40,FIND("-",T40)+3,LEN(1)),"")))</f>
        <v/>
      </c>
      <c r="AG40" s="40"/>
      <c r="AH40" s="14"/>
      <c r="AI40" s="70"/>
      <c r="AJ40" s="70"/>
      <c r="AK40" s="70"/>
    </row>
    <row r="41" spans="1:38" ht="31.5" customHeight="1">
      <c r="A41" s="56">
        <v>2</v>
      </c>
      <c r="B41" s="117"/>
      <c r="C41" s="117"/>
      <c r="D41" s="358"/>
      <c r="E41" s="359"/>
      <c r="F41" s="360"/>
      <c r="G41" s="307" t="str">
        <f>IFERROR(VLOOKUP(D41,'Course list'!$C$642:$J$647,2,FALSE),"")</f>
        <v/>
      </c>
      <c r="H41" s="308"/>
      <c r="I41" s="58" t="str">
        <f>IFERROR(VLOOKUP(D41,'Course list'!$C$642:$K$647,3,FALSE),"")</f>
        <v/>
      </c>
      <c r="J41" s="59" t="str">
        <f>IF(ISBLANK(M6),"",IF(AND($B41&gt;='Course list'!$C$661,'Record Form'!$B41&lt;='Course list'!$D$661),IFERROR(VLOOKUP($D41,'Course list'!$C$642:$K$647,4,FALSE),""),""))</f>
        <v/>
      </c>
      <c r="K41" s="57" t="str">
        <f>IF(ISBLANK(M7),"",IF(AND($B41&gt;='Course list'!$C$662,'Record Form'!$B41&lt;='Course list'!$D$662),IFERROR(VLOOKUP($D41,'Course list'!$C$642:$K$647,5,FALSE),""),""))</f>
        <v/>
      </c>
      <c r="L41" s="60" t="str">
        <f>IF(ISBLANK(M8),"",IF(AND($B41&gt;='Course list'!$C$663,'Record Form'!$B41&lt;='Course list'!$D$663),IFERROR(VLOOKUP($D41,'Course list'!$C$642:$K$647,6,FALSE),""),""))</f>
        <v/>
      </c>
      <c r="M41" s="60" t="str">
        <f>IF(ISBLANK(M9),"",IF(AND($B41&gt;='Course list'!$C$664,'Record Form'!$B41&lt;='Course list'!$D$664),IFERROR(VLOOKUP($D41,'Course list'!$C$642:$K$647,7,FALSE),""),""))</f>
        <v/>
      </c>
      <c r="N41" s="60" t="str">
        <f>IF(ISBLANK(M10),"",IF(AND($B41&gt;='Course list'!$C$664,'Record Form'!$B41&lt;='Course list'!$D$664),IFERROR(VLOOKUP($D41,'Course list'!$C$642:$K$647,8,FALSE),""),""))</f>
        <v/>
      </c>
      <c r="O41" s="372"/>
      <c r="P41" s="373"/>
      <c r="Q41" s="373"/>
      <c r="R41" s="373"/>
      <c r="S41" s="374"/>
      <c r="T41" s="49" t="str">
        <f>IFERROR(VLOOKUP(D41,'Course list'!$C$642:$K$647,9,FALSE),"")</f>
        <v/>
      </c>
      <c r="U41" s="54"/>
      <c r="V41" s="49"/>
      <c r="W41" s="49">
        <f>IF(ISBLANK(M6),0,IF(ISBLANK(T41),0,IF((LEFT(T41,1)="A"),1,0)))</f>
        <v>0</v>
      </c>
      <c r="X41" s="49">
        <f>IF(ISBLANK(M7),0,IF(ISBLANK(T41),0,IF((FIND("TRA",T41)),1,0)))</f>
        <v>0</v>
      </c>
      <c r="Y41" s="49">
        <f>IF(ISBLANK(M8),0,IF(ISBLANK(T41),0,IF((FIND("TWS",T41)),1,0)))</f>
        <v>0</v>
      </c>
      <c r="Z41" s="49">
        <f>IF(ISBLANK(M9),0,IF(ISBLANK(T41),0,IF((FIND("TC",T41)),1,0)))</f>
        <v>0</v>
      </c>
      <c r="AA41" s="49">
        <f>IF(ISBLANK(M10),0,IF(ISBLANK(T41),0,IF((FIND("CO",T41)),1,0)))</f>
        <v>0</v>
      </c>
      <c r="AB41" s="55" t="str">
        <f>IF(ISBLANK(M6),"",IF(ISBLANK(D41),"",IF(AND($B41&gt;='Course list'!$C$661,'Record Form'!$B41&lt;='Course list'!$D$661),MID(T41,FIND("-",T41)+3,LEN(1)),"")))</f>
        <v/>
      </c>
      <c r="AC41" s="55" t="str">
        <f>IF(ISBLANK(M7),"",IF(ISBLANK(D41),"",IF(AND($B41&gt;='Course list'!$C$662,'Record Form'!$B41&lt;='Course list'!$D$662),MID(T41,FIND("-",T41)+3,LEN(1)),"")))</f>
        <v/>
      </c>
      <c r="AD41" s="55" t="str">
        <f>IF(ISBLANK(M8),"",IF(ISBLANK(D41),"",IF(AND($B41&gt;='Course list'!$C$663,'Record Form'!$B41&lt;='Course list'!$D$663),MID(T41,FIND("-",T41)+3,LEN(1)),"")))</f>
        <v/>
      </c>
      <c r="AE41" s="55" t="str">
        <f>IF(ISBLANK(M9),"",IF(ISBLANK(D41),"",IF(AND($B41&gt;='Course list'!$C$664,'Record Form'!$B41&lt;='Course list'!$D$664),MID(T41,FIND("-",T41)+3,LEN(1)),"")))</f>
        <v/>
      </c>
      <c r="AF41" s="55" t="str">
        <f>IF(ISBLANK(M10),"",IF(ISBLANK(D41),"",IF(AND($B41&gt;='Course list'!$C$665,'Record Form'!$B41&lt;='Course list'!$D$665),MID(T41,FIND("-",T41)+3,LEN(1)),"")))</f>
        <v/>
      </c>
      <c r="AG41" s="40"/>
      <c r="AH41" s="14"/>
      <c r="AI41" s="70"/>
      <c r="AJ41" s="70"/>
      <c r="AK41" s="70"/>
    </row>
    <row r="42" spans="1:38" ht="31.5" customHeight="1" thickBot="1">
      <c r="A42" s="61">
        <v>3</v>
      </c>
      <c r="B42" s="118"/>
      <c r="C42" s="118"/>
      <c r="D42" s="363"/>
      <c r="E42" s="364"/>
      <c r="F42" s="365"/>
      <c r="G42" s="361" t="str">
        <f>IFERROR(VLOOKUP(D42,'Course list'!$C$642:$J$647,2,FALSE),"")</f>
        <v/>
      </c>
      <c r="H42" s="362"/>
      <c r="I42" s="62" t="str">
        <f>IFERROR(VLOOKUP(D42,'Course list'!$C$642:$K$647,3,FALSE),"")</f>
        <v/>
      </c>
      <c r="J42" s="63" t="str">
        <f>IF(ISBLANK(M6),"",IF(AND($B42&gt;='Course list'!$C$661,'Record Form'!$B42&lt;='Course list'!$D$661),IFERROR(VLOOKUP($D42,'Course list'!$C$642:$K$647,4,FALSE),""),""))</f>
        <v/>
      </c>
      <c r="K42" s="64" t="str">
        <f>IF(ISBLANK(M7),"",IF(AND($B42&gt;='Course list'!$C$662,'Record Form'!$B42&lt;='Course list'!$D$662),IFERROR(VLOOKUP($D42,'Course list'!$C$642:$K$647,5,FALSE),""),""))</f>
        <v/>
      </c>
      <c r="L42" s="64" t="str">
        <f>IF(ISBLANK(M8),"",IF(AND($B42&gt;='Course list'!$C$663,'Record Form'!$B42&lt;='Course list'!$D$663),IFERROR(VLOOKUP($D42,'Course list'!$C$642:$K$647,6,FALSE),""),""))</f>
        <v/>
      </c>
      <c r="M42" s="64" t="str">
        <f>IF(ISBLANK(M9),"",IF(AND($B42&gt;='Course list'!$C$664,'Record Form'!$B42&lt;='Course list'!$D$664),IFERROR(VLOOKUP($D42,'Course list'!$C$642:$K$647,7,FALSE),""),""))</f>
        <v/>
      </c>
      <c r="N42" s="64" t="str">
        <f>IF(ISBLANK(M10),"",IF(AND($B42&gt;='Course list'!$C$664,'Record Form'!$B42&lt;='Course list'!$D$664),IFERROR(VLOOKUP($D42,'Course list'!$C$642:$K$647,8,FALSE),""),""))</f>
        <v/>
      </c>
      <c r="O42" s="375"/>
      <c r="P42" s="376"/>
      <c r="Q42" s="376"/>
      <c r="R42" s="376"/>
      <c r="S42" s="377"/>
      <c r="T42" s="49" t="str">
        <f>IFERROR(VLOOKUP(D42,'Course list'!$C$642:$K$647,9,FALSE),"")</f>
        <v/>
      </c>
      <c r="U42" s="54"/>
      <c r="V42" s="49"/>
      <c r="W42" s="49">
        <f>IF(ISBLANK(M6),0,IF(ISBLANK(T42),0,IF((LEFT(T42,1)="A"),1,0)))</f>
        <v>0</v>
      </c>
      <c r="X42" s="49">
        <f>IF(ISBLANK(M7),0,IF(ISBLANK(T42),0,IF((FIND("TRA",T42)),1,0)))</f>
        <v>0</v>
      </c>
      <c r="Y42" s="49">
        <f>IF(ISBLANK(M8),0,IF(ISBLANK(T42),0,IF((FIND("TWS",T42)),1,0)))</f>
        <v>0</v>
      </c>
      <c r="Z42" s="49">
        <f>IF(ISBLANK(M9),0,IF(ISBLANK(T42),0,IF((FIND("TC",T42)),1,0)))</f>
        <v>0</v>
      </c>
      <c r="AA42" s="49">
        <f>IF(ISBLANK(M10),0,IF(ISBLANK(T42),0,IF((FIND("CO",T42)),1,0)))</f>
        <v>0</v>
      </c>
      <c r="AB42" s="55" t="str">
        <f>IF(ISBLANK(M6),"",IF(ISBLANK(D42),"",IF(AND($B42&gt;='Course list'!$C$661,'Record Form'!$B42&lt;='Course list'!$D$661),MID(T42,FIND("-",T42)+3,LEN(1)),"")))</f>
        <v/>
      </c>
      <c r="AC42" s="55" t="str">
        <f>IF(ISBLANK(M7),"",IF(ISBLANK(D42),"",IF(AND($B42&gt;='Course list'!$C$662,'Record Form'!$B42&lt;='Course list'!$D$662),MID(T42,FIND("-",T42)+3,LEN(1)),"")))</f>
        <v/>
      </c>
      <c r="AD42" s="55" t="str">
        <f>IF(ISBLANK(M8),"",IF(ISBLANK(D42),"",IF(AND($B42&gt;='Course list'!$C$663,'Record Form'!$B42&lt;='Course list'!$D$663),MID(T42,FIND("-",T42)+3,LEN(1)),"")))</f>
        <v/>
      </c>
      <c r="AE42" s="55" t="str">
        <f>IF(ISBLANK(M9),"",IF(ISBLANK(D42),"",IF(AND($B42&gt;='Course list'!$C$664,'Record Form'!$B42&lt;='Course list'!$D$664),MID(T42,FIND("-",T42)+3,LEN(1)),"")))</f>
        <v/>
      </c>
      <c r="AF42" s="55" t="str">
        <f>IF(ISBLANK(M10),"",IF(ISBLANK(D42),"",IF(AND($B42&gt;='Course list'!$C$665,'Record Form'!$B42&lt;='Course list'!$D$665),MID(T42,FIND("-",T42)+3,LEN(1)),"")))</f>
        <v/>
      </c>
      <c r="AG42" s="40"/>
      <c r="AH42" s="14"/>
      <c r="AI42" s="70"/>
      <c r="AJ42" s="70"/>
      <c r="AK42" s="70"/>
    </row>
    <row r="43" spans="1:38" ht="38.25" customHeight="1">
      <c r="A43" s="342" t="s">
        <v>289</v>
      </c>
      <c r="B43" s="316"/>
      <c r="C43" s="316"/>
      <c r="D43" s="316"/>
      <c r="E43" s="316"/>
      <c r="F43" s="316"/>
      <c r="G43" s="316"/>
      <c r="H43" s="316"/>
      <c r="I43" s="316"/>
      <c r="J43" s="316"/>
      <c r="K43" s="316"/>
      <c r="L43" s="316"/>
      <c r="M43" s="316"/>
      <c r="N43" s="316"/>
      <c r="O43" s="316"/>
      <c r="P43" s="316"/>
      <c r="Q43" s="316"/>
      <c r="R43" s="316"/>
      <c r="S43" s="316"/>
      <c r="T43" s="54"/>
      <c r="U43" s="71"/>
      <c r="V43" s="66"/>
      <c r="W43" s="66"/>
      <c r="X43" s="66"/>
      <c r="Y43" s="66"/>
      <c r="Z43" s="66"/>
      <c r="AA43" s="66"/>
      <c r="AB43" s="67"/>
      <c r="AC43" s="67"/>
      <c r="AD43" s="67"/>
      <c r="AE43" s="67"/>
      <c r="AF43" s="67"/>
      <c r="AG43" s="68"/>
      <c r="AH43" s="157"/>
      <c r="AI43" s="69"/>
      <c r="AJ43" s="69"/>
      <c r="AK43" s="69"/>
    </row>
    <row r="44" spans="1:38" ht="8.25" hidden="1" customHeight="1" thickBot="1">
      <c r="A44" s="21"/>
      <c r="B44" s="21"/>
      <c r="C44" s="20"/>
      <c r="D44" s="20"/>
      <c r="E44" s="20"/>
      <c r="F44" s="20"/>
      <c r="G44" s="20"/>
      <c r="H44" s="20"/>
      <c r="I44" s="26"/>
      <c r="J44" s="22"/>
      <c r="K44" s="22"/>
      <c r="L44" s="22"/>
      <c r="M44" s="28"/>
      <c r="N44" s="28"/>
      <c r="O44" s="28"/>
      <c r="P44" s="335"/>
      <c r="Q44" s="316"/>
      <c r="R44" s="316"/>
      <c r="S44" s="316"/>
      <c r="T44" s="72"/>
      <c r="U44" s="72"/>
      <c r="V44" s="72"/>
      <c r="W44" s="39"/>
      <c r="X44" s="39"/>
      <c r="Y44" s="40"/>
      <c r="Z44" s="40"/>
      <c r="AA44" s="40"/>
      <c r="AB44" s="40"/>
      <c r="AC44" s="40"/>
      <c r="AD44" s="40"/>
      <c r="AE44" s="40"/>
      <c r="AF44" s="40"/>
      <c r="AG44" s="40"/>
      <c r="AH44" s="14"/>
      <c r="AI44" s="14"/>
      <c r="AJ44" s="14"/>
      <c r="AK44" s="14"/>
    </row>
    <row r="45" spans="1:38" s="167" customFormat="1" ht="25.5" hidden="1" customHeight="1" thickBot="1">
      <c r="A45" s="159"/>
      <c r="B45" s="160" t="s">
        <v>336</v>
      </c>
      <c r="C45" s="161"/>
      <c r="D45" s="162"/>
      <c r="E45" s="163"/>
      <c r="F45" s="163"/>
      <c r="G45" s="163"/>
      <c r="H45" s="163"/>
      <c r="I45" s="163"/>
      <c r="J45" s="164"/>
      <c r="K45" s="164"/>
      <c r="L45" s="165"/>
      <c r="M45" s="165"/>
      <c r="N45" s="165"/>
      <c r="O45" s="165"/>
      <c r="P45" s="165"/>
      <c r="Q45" s="165"/>
      <c r="R45" s="165"/>
      <c r="S45" s="166"/>
      <c r="T45" s="258"/>
      <c r="U45" s="258"/>
      <c r="V45" s="258"/>
      <c r="W45" s="39"/>
      <c r="X45" s="39"/>
      <c r="Y45" s="40"/>
      <c r="Z45" s="40"/>
      <c r="AA45" s="40"/>
      <c r="AB45" s="40"/>
      <c r="AC45" s="40"/>
    </row>
    <row r="46" spans="1:38" s="167" customFormat="1" ht="64.5" hidden="1" customHeight="1">
      <c r="A46" s="378" t="s">
        <v>301</v>
      </c>
      <c r="B46" s="380" t="s">
        <v>338</v>
      </c>
      <c r="C46" s="381"/>
      <c r="D46" s="381"/>
      <c r="E46" s="381"/>
      <c r="F46" s="382"/>
      <c r="G46" s="386" t="s">
        <v>302</v>
      </c>
      <c r="H46" s="387"/>
      <c r="I46" s="390" t="s">
        <v>303</v>
      </c>
      <c r="J46" s="392" t="s">
        <v>304</v>
      </c>
      <c r="K46" s="393"/>
      <c r="L46" s="393"/>
      <c r="M46" s="393"/>
      <c r="N46" s="394"/>
      <c r="O46" s="395" t="s">
        <v>305</v>
      </c>
      <c r="P46" s="393"/>
      <c r="Q46" s="393"/>
      <c r="R46" s="393"/>
      <c r="S46" s="394"/>
      <c r="T46" s="168"/>
      <c r="U46" s="168"/>
      <c r="V46" s="168"/>
      <c r="W46" s="39"/>
      <c r="X46" s="39"/>
      <c r="Y46" s="40"/>
      <c r="Z46" s="40"/>
      <c r="AA46" s="40"/>
      <c r="AB46" s="169"/>
      <c r="AC46" s="40"/>
      <c r="AD46" s="40"/>
      <c r="AE46" s="40"/>
      <c r="AF46" s="40"/>
      <c r="AG46" s="40"/>
      <c r="AH46" s="170"/>
    </row>
    <row r="47" spans="1:38" s="14" customFormat="1" ht="71.25" hidden="1" customHeight="1" thickBot="1">
      <c r="A47" s="379"/>
      <c r="B47" s="383"/>
      <c r="C47" s="384"/>
      <c r="D47" s="384"/>
      <c r="E47" s="384"/>
      <c r="F47" s="385"/>
      <c r="G47" s="388"/>
      <c r="H47" s="389"/>
      <c r="I47" s="391"/>
      <c r="J47" s="171" t="s">
        <v>306</v>
      </c>
      <c r="K47" s="172" t="s">
        <v>307</v>
      </c>
      <c r="L47" s="172" t="s">
        <v>308</v>
      </c>
      <c r="M47" s="172" t="s">
        <v>309</v>
      </c>
      <c r="N47" s="173" t="s">
        <v>310</v>
      </c>
      <c r="O47" s="174" t="s">
        <v>306</v>
      </c>
      <c r="P47" s="175" t="s">
        <v>307</v>
      </c>
      <c r="Q47" s="175" t="s">
        <v>308</v>
      </c>
      <c r="R47" s="175" t="s">
        <v>309</v>
      </c>
      <c r="S47" s="176" t="s">
        <v>310</v>
      </c>
      <c r="T47" s="177"/>
      <c r="U47" s="178"/>
      <c r="V47" s="178"/>
      <c r="W47" s="49" t="s">
        <v>311</v>
      </c>
      <c r="X47" s="49" t="s">
        <v>312</v>
      </c>
      <c r="Y47" s="49" t="s">
        <v>313</v>
      </c>
      <c r="Z47" s="49" t="s">
        <v>314</v>
      </c>
      <c r="AA47" s="49" t="s">
        <v>315</v>
      </c>
      <c r="AB47" s="49" t="s">
        <v>316</v>
      </c>
      <c r="AC47" s="49" t="s">
        <v>317</v>
      </c>
      <c r="AD47" s="49" t="s">
        <v>318</v>
      </c>
      <c r="AE47" s="49" t="s">
        <v>319</v>
      </c>
      <c r="AF47" s="49" t="s">
        <v>320</v>
      </c>
      <c r="AG47" s="40"/>
      <c r="AH47" s="170"/>
      <c r="AI47" s="167"/>
      <c r="AJ47" s="167"/>
      <c r="AK47" s="167"/>
    </row>
    <row r="48" spans="1:38" s="14" customFormat="1" ht="32.1" hidden="1" customHeight="1">
      <c r="A48" s="179">
        <v>1</v>
      </c>
      <c r="B48" s="396"/>
      <c r="C48" s="397"/>
      <c r="D48" s="397"/>
      <c r="E48" s="397"/>
      <c r="F48" s="398"/>
      <c r="G48" s="448" t="str">
        <f>IFERROR(VLOOKUP(B48,'Course list'!$C$651:$D$658,2,FALSE),"")</f>
        <v/>
      </c>
      <c r="H48" s="449"/>
      <c r="I48" s="180" t="str">
        <f>IFERROR(VLOOKUP(B48,'Course list'!$C$651:$E$5400,3,FALSE),"")</f>
        <v/>
      </c>
      <c r="J48" s="179" t="str">
        <f>IF(ISBLANK($M$6),"",IF(AND($G48&gt;='Course list'!$C$661,'Record Form'!$G48&lt;='Course list'!$D$661),IFERROR(VLOOKUP(T48,'Course list'!$B$651:$J$658,5,FALSE),""),""))</f>
        <v/>
      </c>
      <c r="K48" s="181" t="str">
        <f>IF(ISBLANK($M$7),"",IF(AND($G48&gt;='Course list'!$C$662,'Record Form'!$G48&lt;='Course list'!$D$662),IFERROR(VLOOKUP(T48,'Course list'!$B$651:$J$658,5,FALSE),""),""))</f>
        <v/>
      </c>
      <c r="L48" s="231" t="str">
        <f>IF(ISBLANK($M$8),"",IF(AND($G48&gt;='Course list'!$C$662,'Record Form'!$G48&lt;='Course list'!$D$662),IFERROR(VLOOKUP(T48,'Course list'!$B$651:$J$658,5,FALSE),""),""))</f>
        <v/>
      </c>
      <c r="M48" s="231" t="str">
        <f>IF(ISBLANK($M$9),"",IF(AND($G48&gt;='Course list'!$C$662,'Record Form'!$G48&lt;='Course list'!$D$662),IFERROR(VLOOKUP(T48,'Course list'!$B$651:$J$658,5,FALSE),""),""))</f>
        <v/>
      </c>
      <c r="N48" s="256" t="str">
        <f>IF(ISBLANK($M$10),"",IF(AND($G48&gt;='Course list'!$C$662,'Record Form'!$G48&lt;='Course list'!$D$662),IFERROR(VLOOKUP(T48,'Course list'!$B$651:$J$658,5,FALSE),""),""))</f>
        <v/>
      </c>
      <c r="O48" s="179" t="str">
        <f>IF(ISBLANK($M$6),"",IF((T48=""),"",IF(J48=0,I48,0)))</f>
        <v/>
      </c>
      <c r="P48" s="231" t="str">
        <f>IF(ISBLANK($M$7),"",IF((T48=""),"",IF(K48=0,I48,0)))</f>
        <v/>
      </c>
      <c r="Q48" s="231" t="str">
        <f>IF(ISBLANK($M$8),"",IF((T48=""),"",IF(L48=0,I48,0)))</f>
        <v/>
      </c>
      <c r="R48" s="231" t="str">
        <f>IF(ISBLANK($M$9),"",IF((T48=""),"",IF(M48=0,I48,0)))</f>
        <v/>
      </c>
      <c r="S48" s="256" t="str">
        <f>IF(ISBLANK($M$10),"",IF((T48=""),"",IF(N48=0,I48,0)))</f>
        <v/>
      </c>
      <c r="T48" s="182" t="str">
        <f>IFERROR(VLOOKUP(B48,'Course list'!$C$651:$K$658,9,FALSE),"")</f>
        <v/>
      </c>
      <c r="U48" s="178"/>
      <c r="V48" s="183"/>
      <c r="W48" s="49">
        <f>IF(ISBLANK($M$6),0,IF((T48=""),0,IF((LEFT(T48,1)="A"),1,0)))</f>
        <v>0</v>
      </c>
      <c r="X48" s="49">
        <f>IF(ISBLANK($M$7),0,IF((T48=""),0,IF((FIND("TRA",T48)),1,0)))</f>
        <v>0</v>
      </c>
      <c r="Y48" s="49">
        <f>IF(ISBLANK($M$8),0,IF((T48=""),0,IF((FIND("TWS",T48)),1,0)))</f>
        <v>0</v>
      </c>
      <c r="Z48" s="49">
        <f>IF(ISBLANK($M$9),0,IF((T48=""),0,IF((FIND("TC",T48)),1,0)))</f>
        <v>0</v>
      </c>
      <c r="AA48" s="49">
        <f>IF(ISBLANK($M$10),0,IF((T48=""),0,IF((FIND("CO",T48)),1,0)))</f>
        <v>0</v>
      </c>
      <c r="AB48" s="55" t="str">
        <f>IF(ISBLANK($M$6),"",IF(ISBLANK(B48),"",IF(AND($G48&gt;='Course list'!$C$661,'Record Form'!$G48&lt;='Course list'!$D$661),MID(T48,FIND("-",T48)+3,LEN(1)),"")))</f>
        <v/>
      </c>
      <c r="AC48" s="55" t="str">
        <f>IF(ISBLANK($M$7),"",IF(ISBLANK(B48),"",IF(AND($G48&gt;='Course list'!$C$662,'Record Form'!$G48&lt;='Course list'!$D$662),MID(T48,FIND("-",T48)+3,LEN(1)),"")))</f>
        <v/>
      </c>
      <c r="AD48" s="225" t="str">
        <f>IF(ISBLANK($M$8),"",IF(ISBLANK(B48),"",IF(AND($G48&gt;='Course list'!$C$663,'Record Form'!$G48&lt;='Course list'!$D$663),MID(T48,FIND("-",T48)+3,LEN(1)),"")))</f>
        <v/>
      </c>
      <c r="AE48" s="226" t="str">
        <f>IF(ISBLANK($M$9),"",IF(ISBLANK(B48),"",IF(AND($G48&gt;='Course list'!$C$664,'Record Form'!$G48&lt;='Course list'!$D$664),MID(T48,FIND("-",T48)+3,LEN(1)),"")))</f>
        <v/>
      </c>
      <c r="AF48" s="226" t="str">
        <f>IF(ISBLANK($M$10),"",IF(ISBLANK(B48),"",IF(AND($G48&gt;='Course list'!$C$665,'Record Form'!$G48&lt;='Course list'!$D$665),MID(T48,FIND("-",T48)+3,LEN(1)),"")))</f>
        <v/>
      </c>
      <c r="AG48" s="227"/>
      <c r="AH48" s="227"/>
      <c r="AI48" s="227"/>
      <c r="AJ48" s="227"/>
      <c r="AK48" s="227"/>
      <c r="AL48" s="227"/>
    </row>
    <row r="49" spans="1:38" s="14" customFormat="1" ht="32.1" hidden="1" customHeight="1">
      <c r="A49" s="184">
        <v>2</v>
      </c>
      <c r="B49" s="436"/>
      <c r="C49" s="450"/>
      <c r="D49" s="450"/>
      <c r="E49" s="450"/>
      <c r="F49" s="451"/>
      <c r="G49" s="439" t="str">
        <f>IFERROR(VLOOKUP(B49,'Course list'!$C$651:$D$658,2,FALSE),"")</f>
        <v/>
      </c>
      <c r="H49" s="452"/>
      <c r="I49" s="188" t="str">
        <f>IFERROR(VLOOKUP(B49,'Course list'!$C$651:$E$5400,3,FALSE),"")</f>
        <v/>
      </c>
      <c r="J49" s="185" t="str">
        <f>IF(ISBLANK($M$6),"",IF(AND($G49&gt;='Course list'!$C$661,'Record Form'!$G49&lt;='Course list'!$D$661),IFERROR(VLOOKUP(T49,'Course list'!$B$651:$J$658,5,FALSE),""),""))</f>
        <v/>
      </c>
      <c r="K49" s="186" t="str">
        <f>IF(ISBLANK($M$7),"",IF(AND($G49&gt;='Course list'!$C$662,'Record Form'!$G49&lt;='Course list'!$D$662),IFERROR(VLOOKUP(T49,'Course list'!$B$651:$J$658,5,FALSE),""),""))</f>
        <v/>
      </c>
      <c r="L49" s="186" t="str">
        <f>IF(ISBLANK($M$8),"",IF(AND($G49&gt;='Course list'!$C$662,'Record Form'!$G49&lt;='Course list'!$D$662),IFERROR(VLOOKUP(T49,'Course list'!$B$651:$J$658,5,FALSE),""),""))</f>
        <v/>
      </c>
      <c r="M49" s="186" t="str">
        <f>IF(ISBLANK($M$9),"",IF(AND($G49&gt;='Course list'!$C$662,'Record Form'!$G49&lt;='Course list'!$D$662),IFERROR(VLOOKUP(T49,'Course list'!$B$651:$J$658,5,FALSE),""),""))</f>
        <v/>
      </c>
      <c r="N49" s="188" t="str">
        <f>IF(ISBLANK($M$10),"",IF(AND($G49&gt;='Course list'!$C$662,'Record Form'!$G49&lt;='Course list'!$D$662),IFERROR(VLOOKUP(T49,'Course list'!$B$651:$J$658,5,FALSE),""),""))</f>
        <v/>
      </c>
      <c r="O49" s="185" t="str">
        <f t="shared" ref="O49:O54" si="0">IF(ISBLANK($M$6),"",IF((T49=""),"",IF(J49=0,I49,0)))</f>
        <v/>
      </c>
      <c r="P49" s="186" t="str">
        <f t="shared" ref="P49:P54" si="1">IF(ISBLANK($M$7),"",IF((T49=""),"",IF(K49=0,I49,0)))</f>
        <v/>
      </c>
      <c r="Q49" s="186" t="str">
        <f t="shared" ref="Q49:Q54" si="2">IF(ISBLANK($M$8),"",IF((T49=""),"",IF(L49=0,I49,0)))</f>
        <v/>
      </c>
      <c r="R49" s="186" t="str">
        <f t="shared" ref="R49:R54" si="3">IF(ISBLANK($M$9),"",IF((T49=""),"",IF(M49=0,I49,0)))</f>
        <v/>
      </c>
      <c r="S49" s="188" t="str">
        <f t="shared" ref="S49:S54" si="4">IF(ISBLANK($M$10),"",IF((T49=""),"",IF(N49=0,I49,0)))</f>
        <v/>
      </c>
      <c r="T49" s="182" t="str">
        <f>IFERROR(VLOOKUP(B49,'Course list'!$C$651:$K$658,9,FALSE),"")</f>
        <v/>
      </c>
      <c r="U49" s="178"/>
      <c r="V49" s="183"/>
      <c r="W49" s="49">
        <f t="shared" ref="W49:W54" si="5">IF(ISBLANK($M$6),0,IF((T49=""),0,IF((LEFT(T49,1)="A"),1,0)))</f>
        <v>0</v>
      </c>
      <c r="X49" s="49">
        <f t="shared" ref="X49:X54" si="6">IF(ISBLANK($M$7),0,IF((T49=""),0,IF((FIND("TRA",T49)),1,0)))</f>
        <v>0</v>
      </c>
      <c r="Y49" s="49">
        <f t="shared" ref="Y49:Y54" si="7">IF(ISBLANK($M$8),0,IF((T49=""),0,IF((FIND("TWS",T49)),1,0)))</f>
        <v>0</v>
      </c>
      <c r="Z49" s="49">
        <f t="shared" ref="Z49:Z54" si="8">IF(ISBLANK($M$9),0,IF((T49=""),0,IF((FIND("TC",T49)),1,0)))</f>
        <v>0</v>
      </c>
      <c r="AA49" s="49">
        <f t="shared" ref="AA49:AA54" si="9">IF(ISBLANK($M$10),0,IF((T49=""),0,IF((FIND("CO",T49)),1,0)))</f>
        <v>0</v>
      </c>
      <c r="AB49" s="55" t="str">
        <f>IF(ISBLANK($M$6),"",IF(ISBLANK(B49),"",IF(AND($G49&gt;='Course list'!$C$661,'Record Form'!$G49&lt;='Course list'!$D$661),MID(T49,FIND("-",T49)+3,LEN(1)),"")))</f>
        <v/>
      </c>
      <c r="AC49" s="55" t="str">
        <f>IF(ISBLANK($M$7),"",IF(ISBLANK(B49),"",IF(AND($G49&gt;='Course list'!$C$662,'Record Form'!$G49&lt;='Course list'!$D$662),MID(T49,FIND("-",T49)+3,LEN(1)),"")))</f>
        <v/>
      </c>
      <c r="AD49" s="225" t="str">
        <f>IF(ISBLANK($M$8),"",IF(ISBLANK(B49),"",IF(AND($G49&gt;='Course list'!$C$663,'Record Form'!$G49&lt;='Course list'!$D$663),MID(T49,FIND("-",T49)+3,LEN(1)),"")))</f>
        <v/>
      </c>
      <c r="AE49" s="226" t="str">
        <f>IF(ISBLANK($M$9),"",IF(ISBLANK(B49),"",IF(AND($G49&gt;='Course list'!$C$664,'Record Form'!$G49&lt;='Course list'!$D$664),MID(T49,FIND("-",T49)+3,LEN(1)),"")))</f>
        <v/>
      </c>
      <c r="AF49" s="226" t="str">
        <f>IF(ISBLANK($M$10),"",IF(ISBLANK(B49),"",IF(AND($G49&gt;='Course list'!$C$665,'Record Form'!$G49&lt;='Course list'!$D$665),MID(T49,FIND("-",T49)+3,LEN(1)),"")))</f>
        <v/>
      </c>
      <c r="AG49" s="227"/>
      <c r="AH49" s="227"/>
      <c r="AI49" s="227"/>
      <c r="AJ49" s="227"/>
      <c r="AK49" s="227"/>
      <c r="AL49" s="227"/>
    </row>
    <row r="50" spans="1:38" s="14" customFormat="1" ht="32.1" hidden="1" customHeight="1">
      <c r="A50" s="185">
        <v>3</v>
      </c>
      <c r="B50" s="453"/>
      <c r="C50" s="454"/>
      <c r="D50" s="454"/>
      <c r="E50" s="454"/>
      <c r="F50" s="455"/>
      <c r="G50" s="439" t="str">
        <f>IFERROR(VLOOKUP(B50,'Course list'!$C$651:$D$658,2,FALSE),"")</f>
        <v/>
      </c>
      <c r="H50" s="452"/>
      <c r="I50" s="188" t="str">
        <f>IFERROR(VLOOKUP(B50,'Course list'!$C$651:$E$5400,3,FALSE),"")</f>
        <v/>
      </c>
      <c r="J50" s="184" t="str">
        <f>IF(ISBLANK($M$6),"",IF(AND($G50&gt;='Course list'!$C$661,'Record Form'!$G50&lt;='Course list'!$D$661),IFERROR(VLOOKUP(T50,'Course list'!$B$651:$J$658,5,FALSE),""),""))</f>
        <v/>
      </c>
      <c r="K50" s="186" t="str">
        <f>IF(ISBLANK($M$7),"",IF(AND($G50&gt;='Course list'!$C$662,'Record Form'!$G50&lt;='Course list'!$D$662),IFERROR(VLOOKUP(T50,'Course list'!$B$651:$J$658,5,FALSE),""),""))</f>
        <v/>
      </c>
      <c r="L50" s="186" t="str">
        <f>IF(ISBLANK($M$8),"",IF(AND($G50&gt;='Course list'!$C$662,'Record Form'!$G50&lt;='Course list'!$D$662),IFERROR(VLOOKUP(T50,'Course list'!$B$651:$J$658,5,FALSE),""),""))</f>
        <v/>
      </c>
      <c r="M50" s="186" t="str">
        <f>IF(ISBLANK($M$9),"",IF(AND($G50&gt;='Course list'!$C$662,'Record Form'!$G50&lt;='Course list'!$D$662),IFERROR(VLOOKUP(T50,'Course list'!$B$651:$J$658,5,FALSE),""),""))</f>
        <v/>
      </c>
      <c r="N50" s="188" t="str">
        <f>IF(ISBLANK($M$10),"",IF(AND($G50&gt;='Course list'!$C$662,'Record Form'!$G50&lt;='Course list'!$D$662),IFERROR(VLOOKUP(T50,'Course list'!$B$651:$J$658,5,FALSE),""),""))</f>
        <v/>
      </c>
      <c r="O50" s="185" t="str">
        <f t="shared" si="0"/>
        <v/>
      </c>
      <c r="P50" s="186" t="str">
        <f t="shared" si="1"/>
        <v/>
      </c>
      <c r="Q50" s="186" t="str">
        <f t="shared" si="2"/>
        <v/>
      </c>
      <c r="R50" s="186" t="str">
        <f t="shared" si="3"/>
        <v/>
      </c>
      <c r="S50" s="188" t="str">
        <f t="shared" si="4"/>
        <v/>
      </c>
      <c r="T50" s="182" t="str">
        <f>IFERROR(VLOOKUP(B50,'Course list'!$C$651:$K$658,9,FALSE),"")</f>
        <v/>
      </c>
      <c r="U50" s="187"/>
      <c r="V50" s="183"/>
      <c r="W50" s="49">
        <f t="shared" si="5"/>
        <v>0</v>
      </c>
      <c r="X50" s="49">
        <f t="shared" si="6"/>
        <v>0</v>
      </c>
      <c r="Y50" s="49">
        <f t="shared" si="7"/>
        <v>0</v>
      </c>
      <c r="Z50" s="49">
        <f t="shared" si="8"/>
        <v>0</v>
      </c>
      <c r="AA50" s="49">
        <f t="shared" si="9"/>
        <v>0</v>
      </c>
      <c r="AB50" s="55" t="str">
        <f>IF(ISBLANK($M$6),"",IF(ISBLANK(B50),"",IF(AND($G50&gt;='Course list'!$C$661,'Record Form'!$G50&lt;='Course list'!$D$661),MID(T50,FIND("-",T50)+3,LEN(1)),"")))</f>
        <v/>
      </c>
      <c r="AC50" s="55" t="str">
        <f>IF(ISBLANK($M$7),"",IF(ISBLANK(B50),"",IF(AND($G50&gt;='Course list'!$C$662,'Record Form'!$G50&lt;='Course list'!$D$662),MID(T50,FIND("-",T50)+3,LEN(1)),"")))</f>
        <v/>
      </c>
      <c r="AD50" s="225" t="str">
        <f>IF(ISBLANK($M$8),"",IF(ISBLANK(B50),"",IF(AND($G50&gt;='Course list'!$C$663,'Record Form'!$G50&lt;='Course list'!$D$663),MID(T50,FIND("-",T50)+3,LEN(1)),"")))</f>
        <v/>
      </c>
      <c r="AE50" s="226" t="str">
        <f>IF(ISBLANK($M$9),"",IF(ISBLANK(B50),"",IF(AND($G50&gt;='Course list'!$C$664,'Record Form'!$G50&lt;='Course list'!$D$664),MID(T50,FIND("-",T50)+3,LEN(1)),"")))</f>
        <v/>
      </c>
      <c r="AF50" s="226" t="str">
        <f>IF(ISBLANK($M$10),"",IF(ISBLANK(B50),"",IF(AND($G50&gt;='Course list'!$C$665,'Record Form'!$G50&lt;='Course list'!$D$665),MID(T50,FIND("-",T50)+3,LEN(1)),"")))</f>
        <v/>
      </c>
      <c r="AG50" s="227"/>
      <c r="AH50" s="227"/>
      <c r="AI50" s="227"/>
      <c r="AJ50" s="227"/>
      <c r="AK50" s="227"/>
      <c r="AL50" s="227"/>
    </row>
    <row r="51" spans="1:38" s="14" customFormat="1" ht="32.1" hidden="1" customHeight="1">
      <c r="A51" s="185">
        <v>4</v>
      </c>
      <c r="B51" s="456"/>
      <c r="C51" s="454"/>
      <c r="D51" s="454"/>
      <c r="E51" s="454"/>
      <c r="F51" s="455"/>
      <c r="G51" s="439" t="str">
        <f>IFERROR(VLOOKUP(B51,'Course list'!$C$651:$D$658,2,FALSE),"")</f>
        <v/>
      </c>
      <c r="H51" s="452"/>
      <c r="I51" s="188" t="str">
        <f>IFERROR(VLOOKUP(B51,'Course list'!$C$651:$E$5400,3,FALSE),"")</f>
        <v/>
      </c>
      <c r="J51" s="185" t="str">
        <f>IF(ISBLANK($M$6),"",IF(AND($G51&gt;='Course list'!$C$661,'Record Form'!$G51&lt;='Course list'!$D$661),IFERROR(VLOOKUP(T51,'Course list'!$B$651:$J$658,5,FALSE),""),""))</f>
        <v/>
      </c>
      <c r="K51" s="186" t="str">
        <f>IF(ISBLANK($M$7),"",IF(AND($G51&gt;='Course list'!$C$662,'Record Form'!$G51&lt;='Course list'!$D$662),IFERROR(VLOOKUP(T51,'Course list'!$B$651:$J$658,5,FALSE),""),""))</f>
        <v/>
      </c>
      <c r="L51" s="186" t="str">
        <f>IF(ISBLANK($M$8),"",IF(AND($G51&gt;='Course list'!$C$662,'Record Form'!$G51&lt;='Course list'!$D$662),IFERROR(VLOOKUP(T51,'Course list'!$B$651:$J$658,5,FALSE),""),""))</f>
        <v/>
      </c>
      <c r="M51" s="186" t="str">
        <f>IF(ISBLANK($M$9),"",IF(AND($G51&gt;='Course list'!$C$662,'Record Form'!$G51&lt;='Course list'!$D$662),IFERROR(VLOOKUP(T51,'Course list'!$B$651:$J$658,5,FALSE),""),""))</f>
        <v/>
      </c>
      <c r="N51" s="188" t="str">
        <f>IF(ISBLANK($M$10),"",IF(AND($G51&gt;='Course list'!$C$662,'Record Form'!$G51&lt;='Course list'!$D$662),IFERROR(VLOOKUP(T51,'Course list'!$B$651:$J$658,5,FALSE),""),""))</f>
        <v/>
      </c>
      <c r="O51" s="185" t="str">
        <f t="shared" si="0"/>
        <v/>
      </c>
      <c r="P51" s="186" t="str">
        <f t="shared" si="1"/>
        <v/>
      </c>
      <c r="Q51" s="186" t="str">
        <f t="shared" si="2"/>
        <v/>
      </c>
      <c r="R51" s="186" t="str">
        <f t="shared" si="3"/>
        <v/>
      </c>
      <c r="S51" s="188" t="str">
        <f t="shared" si="4"/>
        <v/>
      </c>
      <c r="T51" s="182" t="str">
        <f>IFERROR(VLOOKUP(B51,'Course list'!$C$651:$K$658,9,FALSE),"")</f>
        <v/>
      </c>
      <c r="U51" s="187"/>
      <c r="V51" s="183"/>
      <c r="W51" s="49">
        <f t="shared" si="5"/>
        <v>0</v>
      </c>
      <c r="X51" s="49">
        <f t="shared" si="6"/>
        <v>0</v>
      </c>
      <c r="Y51" s="49">
        <f t="shared" si="7"/>
        <v>0</v>
      </c>
      <c r="Z51" s="49">
        <f t="shared" si="8"/>
        <v>0</v>
      </c>
      <c r="AA51" s="49">
        <f t="shared" si="9"/>
        <v>0</v>
      </c>
      <c r="AB51" s="55" t="str">
        <f>IF(ISBLANK($M$6),"",IF(ISBLANK(B51),"",IF(AND($G51&gt;='Course list'!$C$661,'Record Form'!$G51&lt;='Course list'!$D$661),MID(T51,FIND("-",T51)+3,LEN(1)),"")))</f>
        <v/>
      </c>
      <c r="AC51" s="55" t="str">
        <f>IF(ISBLANK($M$7),"",IF(ISBLANK(B51),"",IF(AND($G51&gt;='Course list'!$C$662,'Record Form'!$G51&lt;='Course list'!$D$662),MID(T51,FIND("-",T51)+3,LEN(1)),"")))</f>
        <v/>
      </c>
      <c r="AD51" s="225" t="str">
        <f>IF(ISBLANK($M$8),"",IF(ISBLANK(B51),"",IF(AND($G51&gt;='Course list'!$C$663,'Record Form'!$G51&lt;='Course list'!$D$663),MID(T51,FIND("-",T51)+3,LEN(1)),"")))</f>
        <v/>
      </c>
      <c r="AE51" s="226" t="str">
        <f>IF(ISBLANK($M$9),"",IF(ISBLANK(B51),"",IF(AND($G51&gt;='Course list'!$C$664,'Record Form'!$G51&lt;='Course list'!$D$664),MID(T51,FIND("-",T51)+3,LEN(1)),"")))</f>
        <v/>
      </c>
      <c r="AF51" s="226" t="str">
        <f>IF(ISBLANK($M$10),"",IF(ISBLANK(B51),"",IF(AND($G51&gt;='Course list'!$C$665,'Record Form'!$G51&lt;='Course list'!$D$665),MID(T51,FIND("-",T51)+3,LEN(1)),"")))</f>
        <v/>
      </c>
      <c r="AG51" s="227"/>
      <c r="AH51" s="227"/>
      <c r="AI51" s="227"/>
      <c r="AJ51" s="227"/>
      <c r="AK51" s="227"/>
      <c r="AL51" s="227"/>
    </row>
    <row r="52" spans="1:38" s="14" customFormat="1" ht="32.1" hidden="1" customHeight="1">
      <c r="A52" s="185">
        <v>5</v>
      </c>
      <c r="B52" s="453"/>
      <c r="C52" s="454"/>
      <c r="D52" s="454"/>
      <c r="E52" s="454"/>
      <c r="F52" s="455"/>
      <c r="G52" s="439" t="str">
        <f>IFERROR(VLOOKUP(B52,'Course list'!$C$651:$D$658,2,FALSE),"")</f>
        <v/>
      </c>
      <c r="H52" s="452"/>
      <c r="I52" s="188" t="str">
        <f>IFERROR(VLOOKUP(B52,'Course list'!$C$651:$E$5400,3,FALSE),"")</f>
        <v/>
      </c>
      <c r="J52" s="184" t="str">
        <f>IF(ISBLANK($M$6),"",IF(AND($G52&gt;='Course list'!$C$661,'Record Form'!$G52&lt;='Course list'!$D$661),IFERROR(VLOOKUP(T52,'Course list'!$B$651:$J$658,5,FALSE),""),""))</f>
        <v/>
      </c>
      <c r="K52" s="186" t="str">
        <f>IF(ISBLANK($M$7),"",IF(AND($G52&gt;='Course list'!$C$662,'Record Form'!$G52&lt;='Course list'!$D$662),IFERROR(VLOOKUP(T52,'Course list'!$B$651:$J$658,5,FALSE),""),""))</f>
        <v/>
      </c>
      <c r="L52" s="186" t="str">
        <f>IF(ISBLANK($M$8),"",IF(AND($G52&gt;='Course list'!$C$662,'Record Form'!$G52&lt;='Course list'!$D$662),IFERROR(VLOOKUP(T52,'Course list'!$B$651:$J$658,5,FALSE),""),""))</f>
        <v/>
      </c>
      <c r="M52" s="186" t="str">
        <f>IF(ISBLANK($M$9),"",IF(AND($G52&gt;='Course list'!$C$662,'Record Form'!$G52&lt;='Course list'!$D$662),IFERROR(VLOOKUP(T52,'Course list'!$B$651:$J$658,5,FALSE),""),""))</f>
        <v/>
      </c>
      <c r="N52" s="188" t="str">
        <f>IF(ISBLANK($M$10),"",IF(AND($G52&gt;='Course list'!$C$662,'Record Form'!$G52&lt;='Course list'!$D$662),IFERROR(VLOOKUP(T52,'Course list'!$B$651:$J$658,5,FALSE),""),""))</f>
        <v/>
      </c>
      <c r="O52" s="185" t="str">
        <f t="shared" si="0"/>
        <v/>
      </c>
      <c r="P52" s="186" t="str">
        <f t="shared" si="1"/>
        <v/>
      </c>
      <c r="Q52" s="186" t="str">
        <f t="shared" si="2"/>
        <v/>
      </c>
      <c r="R52" s="186" t="str">
        <f t="shared" si="3"/>
        <v/>
      </c>
      <c r="S52" s="188" t="str">
        <f t="shared" si="4"/>
        <v/>
      </c>
      <c r="T52" s="182" t="str">
        <f>IFERROR(VLOOKUP(B52,'Course list'!$C$651:$K$658,9,FALSE),"")</f>
        <v/>
      </c>
      <c r="U52" s="187"/>
      <c r="V52" s="183"/>
      <c r="W52" s="49">
        <f t="shared" si="5"/>
        <v>0</v>
      </c>
      <c r="X52" s="49">
        <f t="shared" si="6"/>
        <v>0</v>
      </c>
      <c r="Y52" s="49">
        <f t="shared" si="7"/>
        <v>0</v>
      </c>
      <c r="Z52" s="49">
        <f t="shared" si="8"/>
        <v>0</v>
      </c>
      <c r="AA52" s="49">
        <f t="shared" si="9"/>
        <v>0</v>
      </c>
      <c r="AB52" s="55" t="str">
        <f>IF(ISBLANK($M$6),"",IF(ISBLANK(B52),"",IF(AND($G52&gt;='Course list'!$C$661,'Record Form'!$G52&lt;='Course list'!$D$661),MID(T52,FIND("-",T52)+3,LEN(1)),"")))</f>
        <v/>
      </c>
      <c r="AC52" s="55" t="str">
        <f>IF(ISBLANK($M$7),"",IF(ISBLANK(B52),"",IF(AND($G52&gt;='Course list'!$C$662,'Record Form'!$G52&lt;='Course list'!$D$662),MID(T52,FIND("-",T52)+3,LEN(1)),"")))</f>
        <v/>
      </c>
      <c r="AD52" s="225" t="str">
        <f>IF(ISBLANK($M$8),"",IF(ISBLANK(B52),"",IF(AND($G52&gt;='Course list'!$C$663,'Record Form'!$G52&lt;='Course list'!$D$663),MID(T52,FIND("-",T52)+3,LEN(1)),"")))</f>
        <v/>
      </c>
      <c r="AE52" s="226" t="str">
        <f>IF(ISBLANK($M$9),"",IF(ISBLANK(B52),"",IF(AND($G52&gt;='Course list'!$C$664,'Record Form'!$G52&lt;='Course list'!$D$664),MID(T52,FIND("-",T52)+3,LEN(1)),"")))</f>
        <v/>
      </c>
      <c r="AF52" s="226" t="str">
        <f>IF(ISBLANK($M$10),"",IF(ISBLANK(B52),"",IF(AND($G52&gt;='Course list'!$C$665,'Record Form'!$G52&lt;='Course list'!$D$665),MID(T52,FIND("-",T52)+3,LEN(1)),"")))</f>
        <v/>
      </c>
      <c r="AG52" s="227"/>
      <c r="AH52" s="227"/>
      <c r="AI52" s="227"/>
      <c r="AJ52" s="227"/>
      <c r="AK52" s="227"/>
      <c r="AL52" s="227"/>
    </row>
    <row r="53" spans="1:38" s="14" customFormat="1" ht="32.1" hidden="1" customHeight="1">
      <c r="A53" s="184">
        <v>6</v>
      </c>
      <c r="B53" s="436"/>
      <c r="C53" s="437"/>
      <c r="D53" s="437"/>
      <c r="E53" s="437"/>
      <c r="F53" s="438"/>
      <c r="G53" s="439" t="str">
        <f>IFERROR(VLOOKUP(B53,'Course list'!$C$651:$D$658,2,FALSE),"")</f>
        <v/>
      </c>
      <c r="H53" s="440"/>
      <c r="I53" s="188" t="str">
        <f>IFERROR(VLOOKUP(B53,'Course list'!$C$651:$E$5400,3,FALSE),"")</f>
        <v/>
      </c>
      <c r="J53" s="185" t="str">
        <f>IF(ISBLANK($M$6),"",IF(AND($G53&gt;='Course list'!$C$661,'Record Form'!$G53&lt;='Course list'!$D$661),IFERROR(VLOOKUP(T53,'Course list'!$B$651:$J$658,5,FALSE),""),""))</f>
        <v/>
      </c>
      <c r="K53" s="186" t="str">
        <f>IF(ISBLANK($M$7),"",IF(AND($G53&gt;='Course list'!$C$662,'Record Form'!$G53&lt;='Course list'!$D$662),IFERROR(VLOOKUP(T53,'Course list'!$B$651:$J$658,5,FALSE),""),""))</f>
        <v/>
      </c>
      <c r="L53" s="186" t="str">
        <f>IF(ISBLANK($M$8),"",IF(AND($G53&gt;='Course list'!$C$662,'Record Form'!$G53&lt;='Course list'!$D$662),IFERROR(VLOOKUP(T53,'Course list'!$B$651:$J$658,5,FALSE),""),""))</f>
        <v/>
      </c>
      <c r="M53" s="186" t="str">
        <f>IF(ISBLANK($M$9),"",IF(AND($G53&gt;='Course list'!$C$662,'Record Form'!$G53&lt;='Course list'!$D$662),IFERROR(VLOOKUP(T53,'Course list'!$B$651:$J$658,5,FALSE),""),""))</f>
        <v/>
      </c>
      <c r="N53" s="188" t="str">
        <f>IF(ISBLANK($M$10),"",IF(AND($G53&gt;='Course list'!$C$662,'Record Form'!$G53&lt;='Course list'!$D$662),IFERROR(VLOOKUP(T53,'Course list'!$B$651:$J$658,5,FALSE),""),""))</f>
        <v/>
      </c>
      <c r="O53" s="185" t="str">
        <f t="shared" si="0"/>
        <v/>
      </c>
      <c r="P53" s="186" t="str">
        <f t="shared" si="1"/>
        <v/>
      </c>
      <c r="Q53" s="186" t="str">
        <f t="shared" si="2"/>
        <v/>
      </c>
      <c r="R53" s="186" t="str">
        <f t="shared" si="3"/>
        <v/>
      </c>
      <c r="S53" s="188" t="str">
        <f t="shared" si="4"/>
        <v/>
      </c>
      <c r="T53" s="182" t="str">
        <f>IFERROR(VLOOKUP(B53,'Course list'!$C$651:$K$658,9,FALSE),"")</f>
        <v/>
      </c>
      <c r="U53" s="178"/>
      <c r="V53" s="183"/>
      <c r="W53" s="49">
        <f t="shared" si="5"/>
        <v>0</v>
      </c>
      <c r="X53" s="49">
        <f t="shared" si="6"/>
        <v>0</v>
      </c>
      <c r="Y53" s="49">
        <f>IF(ISBLANK($M$8),0,IF((T53=""),0,IF((FIND("TWS",T53)),1,0)))</f>
        <v>0</v>
      </c>
      <c r="Z53" s="49">
        <f t="shared" si="8"/>
        <v>0</v>
      </c>
      <c r="AA53" s="49">
        <f t="shared" si="9"/>
        <v>0</v>
      </c>
      <c r="AB53" s="55" t="str">
        <f>IF(ISBLANK($M$6),"",IF(ISBLANK(B53),"",IF(AND($G53&gt;='Course list'!$C$661,'Record Form'!$G53&lt;='Course list'!$D$661),MID(T53,FIND("-",T53)+3,LEN(1)),"")))</f>
        <v/>
      </c>
      <c r="AC53" s="55" t="str">
        <f>IF(ISBLANK($M$7),"",IF(ISBLANK(B53),"",IF(AND($G53&gt;='Course list'!$C$662,'Record Form'!$G53&lt;='Course list'!$D$662),MID(T53,FIND("-",T53)+3,LEN(1)),"")))</f>
        <v/>
      </c>
      <c r="AD53" s="225" t="str">
        <f>IF(ISBLANK($M$8),"",IF(ISBLANK(B53),"",IF(AND($G53&gt;='Course list'!$C$663,'Record Form'!$G53&lt;='Course list'!$D$663),MID(T53,FIND("-",T53)+3,LEN(1)),"")))</f>
        <v/>
      </c>
      <c r="AE53" s="226" t="str">
        <f>IF(ISBLANK($M$9),"",IF(ISBLANK(B53),"",IF(AND($G53&gt;='Course list'!$C$664,'Record Form'!$G53&lt;='Course list'!$D$664),MID(T53,FIND("-",T53)+3,LEN(1)),"")))</f>
        <v/>
      </c>
      <c r="AF53" s="226" t="str">
        <f>IF(ISBLANK($M$10),"",IF(ISBLANK(B53),"",IF(AND($G53&gt;='Course list'!$C$665,'Record Form'!$G53&lt;='Course list'!$D$665),MID(T53,FIND("-",T53)+3,LEN(1)),"")))</f>
        <v/>
      </c>
      <c r="AG53" s="227"/>
      <c r="AH53" s="227"/>
      <c r="AI53" s="227"/>
      <c r="AJ53" s="227"/>
      <c r="AK53" s="227"/>
      <c r="AL53" s="227"/>
    </row>
    <row r="54" spans="1:38" s="14" customFormat="1" ht="32.1" hidden="1" customHeight="1" thickBot="1">
      <c r="A54" s="189">
        <v>7</v>
      </c>
      <c r="B54" s="441"/>
      <c r="C54" s="442"/>
      <c r="D54" s="442"/>
      <c r="E54" s="442"/>
      <c r="F54" s="443"/>
      <c r="G54" s="444" t="str">
        <f>IFERROR(VLOOKUP(B54,'Course list'!$C$651:$D$658,2,FALSE),"")</f>
        <v/>
      </c>
      <c r="H54" s="445"/>
      <c r="I54" s="190" t="str">
        <f>IFERROR(VLOOKUP(B54,'Course list'!$C$651:$E$5400,3,FALSE),"")</f>
        <v/>
      </c>
      <c r="J54" s="191" t="str">
        <f>IF(ISBLANK($M$6),"",IF(AND($G54&gt;='Course list'!$C$661,'Record Form'!$G54&lt;='Course list'!$D$661),IFERROR(VLOOKUP(T54,'Course list'!$B$651:$J$658,5,FALSE),""),""))</f>
        <v/>
      </c>
      <c r="K54" s="193" t="str">
        <f>IF(ISBLANK($M$7),"",IF(AND($G54&gt;='Course list'!$C$662,'Record Form'!$G54&lt;='Course list'!$D$662),IFERROR(VLOOKUP(T54,'Course list'!$B$651:$J$658,5,FALSE),""),""))</f>
        <v/>
      </c>
      <c r="L54" s="193" t="str">
        <f>IF(ISBLANK($M$8),"",IF(AND($G54&gt;='Course list'!$C$662,'Record Form'!$G54&lt;='Course list'!$D$662),IFERROR(VLOOKUP(T54,'Course list'!$B$651:$J$658,5,FALSE),""),""))</f>
        <v/>
      </c>
      <c r="M54" s="193" t="str">
        <f>IF(ISBLANK($M$9),"",IF(AND($G54&gt;='Course list'!$C$662,'Record Form'!$G54&lt;='Course list'!$D$662),IFERROR(VLOOKUP(T54,'Course list'!$B$651:$J$658,5,FALSE),""),""))</f>
        <v/>
      </c>
      <c r="N54" s="190" t="str">
        <f>IF(ISBLANK($M$10),"",IF(AND($G54&gt;='Course list'!$C$662,'Record Form'!$G54&lt;='Course list'!$D$662),IFERROR(VLOOKUP(T54,'Course list'!$B$651:$J$658,5,FALSE),""),""))</f>
        <v/>
      </c>
      <c r="O54" s="191" t="str">
        <f t="shared" si="0"/>
        <v/>
      </c>
      <c r="P54" s="192" t="str">
        <f t="shared" si="1"/>
        <v/>
      </c>
      <c r="Q54" s="192" t="str">
        <f t="shared" si="2"/>
        <v/>
      </c>
      <c r="R54" s="192" t="str">
        <f t="shared" si="3"/>
        <v/>
      </c>
      <c r="S54" s="257" t="str">
        <f t="shared" si="4"/>
        <v/>
      </c>
      <c r="T54" s="182" t="str">
        <f>IFERROR(VLOOKUP(B54,'Course list'!$C$651:$K$658,9,FALSE),"")</f>
        <v/>
      </c>
      <c r="U54" s="187"/>
      <c r="V54" s="183"/>
      <c r="W54" s="49">
        <f t="shared" si="5"/>
        <v>0</v>
      </c>
      <c r="X54" s="49">
        <f t="shared" si="6"/>
        <v>0</v>
      </c>
      <c r="Y54" s="49">
        <f t="shared" si="7"/>
        <v>0</v>
      </c>
      <c r="Z54" s="49">
        <f t="shared" si="8"/>
        <v>0</v>
      </c>
      <c r="AA54" s="49">
        <f t="shared" si="9"/>
        <v>0</v>
      </c>
      <c r="AB54" s="55" t="str">
        <f>IF(ISBLANK($M$6),"",IF(ISBLANK(B54),"",IF(AND($G54&gt;='Course list'!$C$661,'Record Form'!$G54&lt;='Course list'!$D$661),MID(T54,FIND("-",T54)+3,LEN(1)),"")))</f>
        <v/>
      </c>
      <c r="AC54" s="55" t="str">
        <f>IF(ISBLANK($M$7),"",IF(ISBLANK(B54),"",IF(AND($G54&gt;='Course list'!$C$662,'Record Form'!$G54&lt;='Course list'!$D$662),MID(T54,FIND("-",T54)+3,LEN(1)),"")))</f>
        <v/>
      </c>
      <c r="AD54" s="225" t="str">
        <f>IF(ISBLANK($M$8),"",IF(ISBLANK(B54),"",IF(AND($G54&gt;='Course list'!$C$663,'Record Form'!$G54&lt;='Course list'!$D$663),MID(T54,FIND("-",T54)+3,LEN(1)),"")))</f>
        <v/>
      </c>
      <c r="AE54" s="226" t="str">
        <f>IF(ISBLANK($M$9),"",IF(ISBLANK(B54),"",IF(AND($G54&gt;='Course list'!$C$664,'Record Form'!$G54&lt;='Course list'!$D$664),MID(T54,FIND("-",T54)+3,LEN(1)),"")))</f>
        <v/>
      </c>
      <c r="AF54" s="226" t="str">
        <f>IF(ISBLANK($M$10),"",IF(ISBLANK(B54),"",IF(AND($G54&gt;='Course list'!$C$665,'Record Form'!$G54&lt;='Course list'!$D$665),MID(T54,FIND("-",T54)+3,LEN(1)),"")))</f>
        <v/>
      </c>
      <c r="AG54" s="227"/>
      <c r="AH54" s="227"/>
      <c r="AI54" s="227"/>
      <c r="AJ54" s="227"/>
      <c r="AK54" s="227"/>
      <c r="AL54" s="227"/>
    </row>
    <row r="55" spans="1:38" s="197" customFormat="1" ht="38.25" hidden="1" customHeight="1">
      <c r="A55" s="446" t="s">
        <v>337</v>
      </c>
      <c r="B55" s="447"/>
      <c r="C55" s="447"/>
      <c r="D55" s="447"/>
      <c r="E55" s="447"/>
      <c r="F55" s="447"/>
      <c r="G55" s="447"/>
      <c r="H55" s="447"/>
      <c r="I55" s="447"/>
      <c r="J55" s="447"/>
      <c r="K55" s="447"/>
      <c r="L55" s="447"/>
      <c r="M55" s="447"/>
      <c r="N55" s="447"/>
      <c r="O55" s="447"/>
      <c r="P55" s="447"/>
      <c r="Q55" s="447"/>
      <c r="R55" s="447"/>
      <c r="S55" s="447"/>
      <c r="T55" s="187"/>
      <c r="U55" s="194"/>
      <c r="V55" s="195"/>
      <c r="W55" s="196"/>
      <c r="X55" s="66"/>
      <c r="Y55" s="66"/>
      <c r="Z55" s="66"/>
      <c r="AA55" s="66"/>
      <c r="AB55" s="67"/>
      <c r="AC55" s="67"/>
      <c r="AD55" s="228"/>
      <c r="AE55" s="229"/>
      <c r="AF55" s="229"/>
      <c r="AG55" s="230"/>
      <c r="AH55" s="230"/>
      <c r="AI55" s="230"/>
      <c r="AJ55" s="230"/>
      <c r="AK55" s="230"/>
      <c r="AL55" s="230"/>
    </row>
    <row r="56" spans="1:38" s="14" customFormat="1" ht="8.25" customHeight="1" thickBot="1">
      <c r="A56" s="129"/>
      <c r="B56" s="129"/>
      <c r="C56" s="128"/>
      <c r="D56" s="128"/>
      <c r="E56" s="128"/>
      <c r="F56" s="128"/>
      <c r="G56" s="128"/>
      <c r="H56" s="128"/>
      <c r="I56" s="132"/>
      <c r="J56" s="158"/>
      <c r="K56" s="158"/>
      <c r="L56" s="158"/>
      <c r="M56" s="198"/>
      <c r="N56" s="198"/>
      <c r="O56" s="198"/>
      <c r="P56" s="434"/>
      <c r="Q56" s="435"/>
      <c r="R56" s="435"/>
      <c r="S56" s="435"/>
      <c r="T56" s="199"/>
      <c r="U56" s="199"/>
      <c r="V56" s="199"/>
      <c r="W56" s="39"/>
      <c r="X56" s="39"/>
      <c r="Y56" s="40"/>
      <c r="Z56" s="40"/>
      <c r="AA56" s="40"/>
      <c r="AB56" s="40"/>
      <c r="AC56" s="40"/>
      <c r="AD56" s="40"/>
      <c r="AE56" s="40"/>
      <c r="AF56" s="40"/>
      <c r="AG56" s="40"/>
    </row>
    <row r="57" spans="1:38" ht="26.25" customHeight="1" thickBot="1">
      <c r="A57" s="30"/>
      <c r="B57" s="31" t="s">
        <v>340</v>
      </c>
      <c r="C57" s="32"/>
      <c r="D57" s="33"/>
      <c r="E57" s="34"/>
      <c r="F57" s="34"/>
      <c r="G57" s="34"/>
      <c r="H57" s="34"/>
      <c r="I57" s="34"/>
      <c r="J57" s="35"/>
      <c r="K57" s="35"/>
      <c r="L57" s="36"/>
      <c r="M57" s="36"/>
      <c r="N57" s="36"/>
      <c r="O57" s="36"/>
      <c r="P57" s="36"/>
      <c r="Q57" s="36"/>
      <c r="R57" s="36"/>
      <c r="S57" s="37"/>
      <c r="T57" s="73"/>
      <c r="U57" s="73"/>
      <c r="V57" s="73"/>
      <c r="W57" s="39"/>
      <c r="X57" s="39"/>
      <c r="Y57" s="40"/>
      <c r="Z57" s="40"/>
      <c r="AA57" s="40"/>
      <c r="AB57" s="40"/>
      <c r="AC57" s="40"/>
      <c r="AD57" s="40"/>
      <c r="AE57" s="40"/>
      <c r="AF57" s="49" t="str">
        <f>IF(AND($B57&gt;='Course list'!$C$665,'Record Form'!$B57&lt;='Course list'!$D$665),MID(D57,FIND("-",D57)+3,LEN(1)),"")</f>
        <v/>
      </c>
      <c r="AG57" s="40"/>
      <c r="AH57" s="40"/>
      <c r="AI57" s="40"/>
      <c r="AJ57" s="14"/>
      <c r="AK57" s="14"/>
    </row>
    <row r="58" spans="1:38" ht="52.5" customHeight="1">
      <c r="A58" s="366" t="s">
        <v>74</v>
      </c>
      <c r="B58" s="299" t="s">
        <v>297</v>
      </c>
      <c r="C58" s="300"/>
      <c r="D58" s="351" t="s">
        <v>298</v>
      </c>
      <c r="E58" s="299" t="s">
        <v>299</v>
      </c>
      <c r="F58" s="300"/>
      <c r="G58" s="299" t="s">
        <v>75</v>
      </c>
      <c r="H58" s="300"/>
      <c r="I58" s="368" t="s">
        <v>76</v>
      </c>
      <c r="J58" s="339" t="s">
        <v>77</v>
      </c>
      <c r="K58" s="340"/>
      <c r="L58" s="340"/>
      <c r="M58" s="340"/>
      <c r="N58" s="341"/>
      <c r="O58" s="339" t="s">
        <v>78</v>
      </c>
      <c r="P58" s="340"/>
      <c r="Q58" s="340"/>
      <c r="R58" s="340"/>
      <c r="S58" s="341"/>
      <c r="T58" s="18"/>
      <c r="U58" s="18"/>
      <c r="V58" s="38"/>
      <c r="W58" s="40"/>
      <c r="X58" s="40"/>
      <c r="Y58" s="40"/>
      <c r="Z58" s="40"/>
      <c r="AA58" s="40"/>
      <c r="AB58" s="40"/>
      <c r="AC58" s="40"/>
      <c r="AD58" s="40"/>
      <c r="AE58" s="40"/>
      <c r="AF58" s="40"/>
      <c r="AG58" s="40"/>
      <c r="AH58" s="40"/>
      <c r="AI58" s="40"/>
      <c r="AJ58" s="14"/>
      <c r="AK58" s="14"/>
    </row>
    <row r="59" spans="1:38" ht="71.25" customHeight="1" thickBot="1">
      <c r="A59" s="344"/>
      <c r="B59" s="42" t="s">
        <v>79</v>
      </c>
      <c r="C59" s="42" t="s">
        <v>80</v>
      </c>
      <c r="D59" s="367"/>
      <c r="E59" s="346"/>
      <c r="F59" s="348"/>
      <c r="G59" s="346"/>
      <c r="H59" s="348"/>
      <c r="I59" s="349"/>
      <c r="J59" s="46" t="s">
        <v>81</v>
      </c>
      <c r="K59" s="44" t="s">
        <v>82</v>
      </c>
      <c r="L59" s="44" t="s">
        <v>83</v>
      </c>
      <c r="M59" s="44" t="s">
        <v>84</v>
      </c>
      <c r="N59" s="45" t="s">
        <v>85</v>
      </c>
      <c r="O59" s="46" t="s">
        <v>86</v>
      </c>
      <c r="P59" s="44" t="s">
        <v>87</v>
      </c>
      <c r="Q59" s="44" t="s">
        <v>88</v>
      </c>
      <c r="R59" s="44" t="s">
        <v>89</v>
      </c>
      <c r="S59" s="45" t="s">
        <v>90</v>
      </c>
      <c r="T59" s="47"/>
      <c r="U59" s="47"/>
      <c r="V59" s="48"/>
      <c r="W59" s="40"/>
      <c r="X59" s="40"/>
      <c r="Y59" s="40"/>
      <c r="Z59" s="40"/>
      <c r="AA59" s="40"/>
      <c r="AB59" s="40"/>
      <c r="AC59" s="40"/>
      <c r="AD59" s="40"/>
      <c r="AE59" s="40"/>
      <c r="AF59" s="40"/>
      <c r="AG59" s="40"/>
      <c r="AH59" s="40"/>
      <c r="AI59" s="40"/>
      <c r="AJ59" s="14"/>
      <c r="AK59" s="14"/>
    </row>
    <row r="60" spans="1:38" ht="31.5" customHeight="1">
      <c r="A60" s="59">
        <v>1</v>
      </c>
      <c r="B60" s="297"/>
      <c r="C60" s="297"/>
      <c r="D60" s="144"/>
      <c r="E60" s="399"/>
      <c r="F60" s="400"/>
      <c r="G60" s="399"/>
      <c r="H60" s="400"/>
      <c r="I60" s="145"/>
      <c r="J60" s="401"/>
      <c r="K60" s="402"/>
      <c r="L60" s="402"/>
      <c r="M60" s="402"/>
      <c r="N60" s="403"/>
      <c r="O60" s="147"/>
      <c r="P60" s="148"/>
      <c r="Q60" s="148"/>
      <c r="R60" s="148"/>
      <c r="S60" s="149"/>
      <c r="T60" s="15"/>
      <c r="U60" s="15"/>
      <c r="V60" s="49"/>
      <c r="W60" s="40"/>
      <c r="X60" s="40"/>
      <c r="Y60" s="40"/>
      <c r="Z60" s="40"/>
      <c r="AA60" s="40"/>
      <c r="AB60" s="40"/>
      <c r="AC60" s="40"/>
      <c r="AD60" s="40"/>
      <c r="AE60" s="40"/>
      <c r="AF60" s="40"/>
      <c r="AG60" s="14"/>
      <c r="AH60" s="14"/>
      <c r="AI60" s="14"/>
      <c r="AJ60" s="14"/>
      <c r="AK60" s="14"/>
    </row>
    <row r="61" spans="1:38" ht="31.5" customHeight="1">
      <c r="A61" s="56">
        <v>2</v>
      </c>
      <c r="B61" s="298"/>
      <c r="C61" s="298"/>
      <c r="D61" s="143"/>
      <c r="E61" s="358"/>
      <c r="F61" s="360"/>
      <c r="G61" s="358"/>
      <c r="H61" s="360"/>
      <c r="I61" s="146"/>
      <c r="J61" s="404"/>
      <c r="K61" s="316"/>
      <c r="L61" s="316"/>
      <c r="M61" s="316"/>
      <c r="N61" s="405"/>
      <c r="O61" s="150"/>
      <c r="P61" s="151"/>
      <c r="Q61" s="151"/>
      <c r="R61" s="151"/>
      <c r="S61" s="152"/>
      <c r="T61" s="15"/>
      <c r="U61" s="15"/>
      <c r="V61" s="49"/>
      <c r="W61" s="40"/>
      <c r="X61" s="40"/>
      <c r="Y61" s="40"/>
      <c r="Z61" s="40"/>
      <c r="AA61" s="40"/>
      <c r="AB61" s="40"/>
      <c r="AC61" s="40"/>
      <c r="AD61" s="40"/>
      <c r="AE61" s="40"/>
      <c r="AF61" s="40"/>
      <c r="AG61" s="14"/>
      <c r="AH61" s="14"/>
      <c r="AI61" s="14"/>
      <c r="AJ61" s="14"/>
      <c r="AK61" s="14"/>
    </row>
    <row r="62" spans="1:38" ht="31.5" customHeight="1">
      <c r="A62" s="56">
        <v>3</v>
      </c>
      <c r="B62" s="298"/>
      <c r="C62" s="298"/>
      <c r="D62" s="143"/>
      <c r="E62" s="358"/>
      <c r="F62" s="360"/>
      <c r="G62" s="358"/>
      <c r="H62" s="360"/>
      <c r="I62" s="146"/>
      <c r="J62" s="404"/>
      <c r="K62" s="316"/>
      <c r="L62" s="316"/>
      <c r="M62" s="316"/>
      <c r="N62" s="405"/>
      <c r="O62" s="150"/>
      <c r="P62" s="151"/>
      <c r="Q62" s="151"/>
      <c r="R62" s="151"/>
      <c r="S62" s="152"/>
      <c r="T62" s="15"/>
      <c r="U62" s="15"/>
      <c r="V62" s="49"/>
      <c r="W62" s="40"/>
      <c r="X62" s="40"/>
      <c r="Y62" s="40"/>
      <c r="Z62" s="40"/>
      <c r="AA62" s="40"/>
      <c r="AB62" s="40"/>
      <c r="AC62" s="40"/>
      <c r="AD62" s="40"/>
      <c r="AE62" s="40"/>
      <c r="AF62" s="40"/>
      <c r="AG62" s="14"/>
      <c r="AH62" s="14"/>
      <c r="AI62" s="14"/>
      <c r="AJ62" s="14"/>
      <c r="AK62" s="14"/>
    </row>
    <row r="63" spans="1:38" ht="31.5" customHeight="1">
      <c r="A63" s="56">
        <v>4</v>
      </c>
      <c r="B63" s="298"/>
      <c r="C63" s="298"/>
      <c r="D63" s="143"/>
      <c r="E63" s="358"/>
      <c r="F63" s="360"/>
      <c r="G63" s="358"/>
      <c r="H63" s="360"/>
      <c r="I63" s="146"/>
      <c r="J63" s="404"/>
      <c r="K63" s="316"/>
      <c r="L63" s="316"/>
      <c r="M63" s="316"/>
      <c r="N63" s="405"/>
      <c r="O63" s="150"/>
      <c r="P63" s="151"/>
      <c r="Q63" s="151"/>
      <c r="R63" s="151"/>
      <c r="S63" s="152"/>
      <c r="T63" s="15"/>
      <c r="U63" s="15"/>
      <c r="V63" s="49"/>
      <c r="W63" s="40"/>
      <c r="X63" s="40"/>
      <c r="Y63" s="40"/>
      <c r="Z63" s="40"/>
      <c r="AA63" s="40"/>
      <c r="AB63" s="40"/>
      <c r="AC63" s="40"/>
      <c r="AD63" s="40"/>
      <c r="AE63" s="40"/>
      <c r="AF63" s="40"/>
      <c r="AG63" s="14"/>
      <c r="AH63" s="14"/>
      <c r="AI63" s="14"/>
      <c r="AJ63" s="14"/>
      <c r="AK63" s="14"/>
    </row>
    <row r="64" spans="1:38" ht="31.5" customHeight="1">
      <c r="A64" s="56">
        <v>5</v>
      </c>
      <c r="B64" s="298"/>
      <c r="C64" s="298"/>
      <c r="D64" s="143"/>
      <c r="E64" s="358"/>
      <c r="F64" s="360"/>
      <c r="G64" s="358"/>
      <c r="H64" s="360"/>
      <c r="I64" s="146"/>
      <c r="J64" s="404"/>
      <c r="K64" s="316"/>
      <c r="L64" s="316"/>
      <c r="M64" s="316"/>
      <c r="N64" s="405"/>
      <c r="O64" s="150"/>
      <c r="P64" s="151"/>
      <c r="Q64" s="151"/>
      <c r="R64" s="151"/>
      <c r="S64" s="152"/>
      <c r="T64" s="15"/>
      <c r="U64" s="15"/>
      <c r="V64" s="49"/>
      <c r="W64" s="40"/>
      <c r="X64" s="40"/>
      <c r="Y64" s="40"/>
      <c r="Z64" s="40"/>
      <c r="AA64" s="40"/>
      <c r="AB64" s="40"/>
      <c r="AC64" s="40"/>
      <c r="AD64" s="40"/>
      <c r="AE64" s="40"/>
      <c r="AF64" s="40"/>
      <c r="AG64" s="14"/>
      <c r="AH64" s="14"/>
      <c r="AI64" s="14"/>
      <c r="AJ64" s="14"/>
      <c r="AK64" s="14"/>
    </row>
    <row r="65" spans="1:37" ht="31.5" customHeight="1">
      <c r="A65" s="56">
        <v>6</v>
      </c>
      <c r="B65" s="298"/>
      <c r="C65" s="298"/>
      <c r="D65" s="143"/>
      <c r="E65" s="358"/>
      <c r="F65" s="360"/>
      <c r="G65" s="358"/>
      <c r="H65" s="360"/>
      <c r="I65" s="146"/>
      <c r="J65" s="404"/>
      <c r="K65" s="316"/>
      <c r="L65" s="316"/>
      <c r="M65" s="316"/>
      <c r="N65" s="405"/>
      <c r="O65" s="150"/>
      <c r="P65" s="151"/>
      <c r="Q65" s="151"/>
      <c r="R65" s="151"/>
      <c r="S65" s="152"/>
      <c r="T65" s="15"/>
      <c r="U65" s="15"/>
      <c r="V65" s="49"/>
      <c r="W65" s="40"/>
      <c r="X65" s="40"/>
      <c r="Y65" s="40"/>
      <c r="Z65" s="40"/>
      <c r="AA65" s="40"/>
      <c r="AB65" s="40"/>
      <c r="AC65" s="40"/>
      <c r="AD65" s="40"/>
      <c r="AE65" s="40"/>
      <c r="AF65" s="40"/>
      <c r="AG65" s="14"/>
      <c r="AH65" s="14"/>
      <c r="AI65" s="14"/>
      <c r="AJ65" s="14"/>
      <c r="AK65" s="14"/>
    </row>
    <row r="66" spans="1:37" ht="31.5" customHeight="1">
      <c r="A66" s="56">
        <v>7</v>
      </c>
      <c r="B66" s="298"/>
      <c r="C66" s="298"/>
      <c r="D66" s="143"/>
      <c r="E66" s="358"/>
      <c r="F66" s="360"/>
      <c r="G66" s="358"/>
      <c r="H66" s="360"/>
      <c r="I66" s="146"/>
      <c r="J66" s="404"/>
      <c r="K66" s="316"/>
      <c r="L66" s="316"/>
      <c r="M66" s="316"/>
      <c r="N66" s="405"/>
      <c r="O66" s="150"/>
      <c r="P66" s="151"/>
      <c r="Q66" s="151"/>
      <c r="R66" s="151"/>
      <c r="S66" s="152"/>
      <c r="T66" s="15"/>
      <c r="U66" s="15"/>
      <c r="V66" s="49"/>
      <c r="W66" s="40"/>
      <c r="X66" s="40"/>
      <c r="Y66" s="40"/>
      <c r="Z66" s="40"/>
      <c r="AA66" s="40"/>
      <c r="AB66" s="40"/>
      <c r="AC66" s="40"/>
      <c r="AD66" s="40"/>
      <c r="AE66" s="40"/>
      <c r="AF66" s="40"/>
      <c r="AG66" s="14"/>
      <c r="AH66" s="14"/>
      <c r="AI66" s="14"/>
      <c r="AJ66" s="14"/>
      <c r="AK66" s="14"/>
    </row>
    <row r="67" spans="1:37" ht="31.5" customHeight="1">
      <c r="A67" s="56">
        <v>8</v>
      </c>
      <c r="B67" s="298"/>
      <c r="C67" s="298"/>
      <c r="D67" s="143"/>
      <c r="E67" s="358"/>
      <c r="F67" s="360"/>
      <c r="G67" s="358"/>
      <c r="H67" s="360"/>
      <c r="I67" s="146"/>
      <c r="J67" s="404"/>
      <c r="K67" s="316"/>
      <c r="L67" s="316"/>
      <c r="M67" s="316"/>
      <c r="N67" s="405"/>
      <c r="O67" s="150"/>
      <c r="P67" s="151"/>
      <c r="Q67" s="151"/>
      <c r="R67" s="151"/>
      <c r="S67" s="152"/>
      <c r="T67" s="15"/>
      <c r="U67" s="15"/>
      <c r="V67" s="49"/>
      <c r="W67" s="40"/>
      <c r="X67" s="40"/>
      <c r="Y67" s="40"/>
      <c r="Z67" s="40"/>
      <c r="AA67" s="40"/>
      <c r="AB67" s="40"/>
      <c r="AC67" s="40"/>
      <c r="AD67" s="40"/>
      <c r="AE67" s="40"/>
      <c r="AF67" s="40"/>
      <c r="AG67" s="14"/>
      <c r="AH67" s="14"/>
      <c r="AI67" s="14"/>
      <c r="AJ67" s="14"/>
      <c r="AK67" s="14"/>
    </row>
    <row r="68" spans="1:37" ht="31.5" customHeight="1">
      <c r="A68" s="56">
        <v>9</v>
      </c>
      <c r="B68" s="298"/>
      <c r="C68" s="298"/>
      <c r="D68" s="143"/>
      <c r="E68" s="358"/>
      <c r="F68" s="360"/>
      <c r="G68" s="358"/>
      <c r="H68" s="360"/>
      <c r="I68" s="146"/>
      <c r="J68" s="404"/>
      <c r="K68" s="316"/>
      <c r="L68" s="316"/>
      <c r="M68" s="316"/>
      <c r="N68" s="405"/>
      <c r="O68" s="150"/>
      <c r="P68" s="151"/>
      <c r="Q68" s="151"/>
      <c r="R68" s="151"/>
      <c r="S68" s="152"/>
      <c r="T68" s="15"/>
      <c r="U68" s="15"/>
      <c r="V68" s="49"/>
      <c r="W68" s="40"/>
      <c r="X68" s="40"/>
      <c r="Y68" s="40"/>
      <c r="Z68" s="40"/>
      <c r="AA68" s="40"/>
      <c r="AB68" s="40"/>
      <c r="AC68" s="40"/>
      <c r="AD68" s="40"/>
      <c r="AE68" s="40"/>
      <c r="AF68" s="40"/>
      <c r="AG68" s="14"/>
      <c r="AH68" s="14"/>
      <c r="AI68" s="14"/>
      <c r="AJ68" s="14"/>
      <c r="AK68" s="14"/>
    </row>
    <row r="69" spans="1:37" ht="31.5" customHeight="1">
      <c r="A69" s="56">
        <v>10</v>
      </c>
      <c r="B69" s="298"/>
      <c r="C69" s="298"/>
      <c r="D69" s="143"/>
      <c r="E69" s="358"/>
      <c r="F69" s="360"/>
      <c r="G69" s="358"/>
      <c r="H69" s="360"/>
      <c r="I69" s="146"/>
      <c r="J69" s="404"/>
      <c r="K69" s="316"/>
      <c r="L69" s="316"/>
      <c r="M69" s="316"/>
      <c r="N69" s="405"/>
      <c r="O69" s="150"/>
      <c r="P69" s="151"/>
      <c r="Q69" s="151"/>
      <c r="R69" s="151"/>
      <c r="S69" s="152"/>
      <c r="T69" s="15"/>
      <c r="U69" s="15"/>
      <c r="V69" s="49"/>
      <c r="W69" s="40"/>
      <c r="X69" s="40"/>
      <c r="Y69" s="40"/>
      <c r="Z69" s="40"/>
      <c r="AA69" s="40"/>
      <c r="AB69" s="40"/>
      <c r="AC69" s="40"/>
      <c r="AD69" s="40"/>
      <c r="AE69" s="40"/>
      <c r="AF69" s="40"/>
      <c r="AG69" s="14"/>
      <c r="AH69" s="14"/>
      <c r="AI69" s="14"/>
      <c r="AJ69" s="14"/>
      <c r="AK69" s="14"/>
    </row>
    <row r="70" spans="1:37" ht="31.5" customHeight="1">
      <c r="A70" s="56">
        <v>11</v>
      </c>
      <c r="B70" s="298"/>
      <c r="C70" s="298"/>
      <c r="D70" s="143"/>
      <c r="E70" s="358"/>
      <c r="F70" s="360"/>
      <c r="G70" s="358"/>
      <c r="H70" s="360"/>
      <c r="I70" s="146"/>
      <c r="J70" s="404"/>
      <c r="K70" s="316"/>
      <c r="L70" s="316"/>
      <c r="M70" s="316"/>
      <c r="N70" s="405"/>
      <c r="O70" s="150"/>
      <c r="P70" s="151"/>
      <c r="Q70" s="151"/>
      <c r="R70" s="151"/>
      <c r="S70" s="152"/>
      <c r="T70" s="15"/>
      <c r="U70" s="15"/>
      <c r="V70" s="49"/>
      <c r="W70" s="40"/>
      <c r="X70" s="40"/>
      <c r="Y70" s="40"/>
      <c r="Z70" s="40"/>
      <c r="AA70" s="40"/>
      <c r="AB70" s="40"/>
      <c r="AC70" s="40"/>
      <c r="AD70" s="40"/>
      <c r="AE70" s="40"/>
      <c r="AF70" s="40"/>
      <c r="AG70" s="14"/>
      <c r="AH70" s="14"/>
      <c r="AI70" s="14"/>
      <c r="AJ70" s="14"/>
      <c r="AK70" s="14"/>
    </row>
    <row r="71" spans="1:37" ht="31.5" customHeight="1">
      <c r="A71" s="56">
        <v>12</v>
      </c>
      <c r="B71" s="298"/>
      <c r="C71" s="298"/>
      <c r="D71" s="143"/>
      <c r="E71" s="358"/>
      <c r="F71" s="360"/>
      <c r="G71" s="358"/>
      <c r="H71" s="360"/>
      <c r="I71" s="146"/>
      <c r="J71" s="404"/>
      <c r="K71" s="316"/>
      <c r="L71" s="316"/>
      <c r="M71" s="316"/>
      <c r="N71" s="405"/>
      <c r="O71" s="150"/>
      <c r="P71" s="151"/>
      <c r="Q71" s="151"/>
      <c r="R71" s="151"/>
      <c r="S71" s="152"/>
      <c r="T71" s="15"/>
      <c r="U71" s="15"/>
      <c r="V71" s="49"/>
      <c r="W71" s="40"/>
      <c r="X71" s="40"/>
      <c r="Y71" s="40"/>
      <c r="Z71" s="40"/>
      <c r="AA71" s="40"/>
      <c r="AB71" s="40"/>
      <c r="AC71" s="40"/>
      <c r="AD71" s="40"/>
      <c r="AE71" s="40"/>
      <c r="AF71" s="40"/>
      <c r="AG71" s="14"/>
      <c r="AH71" s="14"/>
      <c r="AI71" s="14"/>
      <c r="AJ71" s="14"/>
      <c r="AK71" s="14"/>
    </row>
    <row r="72" spans="1:37" ht="31.5" customHeight="1">
      <c r="A72" s="56">
        <v>13</v>
      </c>
      <c r="B72" s="298"/>
      <c r="C72" s="298"/>
      <c r="D72" s="143"/>
      <c r="E72" s="358"/>
      <c r="F72" s="360"/>
      <c r="G72" s="358"/>
      <c r="H72" s="360"/>
      <c r="I72" s="146"/>
      <c r="J72" s="404"/>
      <c r="K72" s="316"/>
      <c r="L72" s="316"/>
      <c r="M72" s="316"/>
      <c r="N72" s="405"/>
      <c r="O72" s="150"/>
      <c r="P72" s="151"/>
      <c r="Q72" s="151"/>
      <c r="R72" s="151"/>
      <c r="S72" s="152"/>
      <c r="T72" s="15"/>
      <c r="U72" s="15"/>
      <c r="V72" s="49"/>
      <c r="W72" s="40"/>
      <c r="X72" s="40"/>
      <c r="Y72" s="40"/>
      <c r="Z72" s="40"/>
      <c r="AA72" s="40"/>
      <c r="AB72" s="40"/>
      <c r="AC72" s="40"/>
      <c r="AD72" s="40"/>
      <c r="AE72" s="40"/>
      <c r="AF72" s="40"/>
      <c r="AG72" s="14"/>
      <c r="AH72" s="14"/>
      <c r="AI72" s="14"/>
      <c r="AJ72" s="14"/>
      <c r="AK72" s="14"/>
    </row>
    <row r="73" spans="1:37" ht="31.5" customHeight="1">
      <c r="A73" s="56">
        <v>14</v>
      </c>
      <c r="B73" s="298"/>
      <c r="C73" s="298"/>
      <c r="D73" s="143"/>
      <c r="E73" s="358"/>
      <c r="F73" s="360"/>
      <c r="G73" s="358"/>
      <c r="H73" s="360"/>
      <c r="I73" s="146"/>
      <c r="J73" s="404"/>
      <c r="K73" s="316"/>
      <c r="L73" s="316"/>
      <c r="M73" s="316"/>
      <c r="N73" s="405"/>
      <c r="O73" s="150"/>
      <c r="P73" s="151"/>
      <c r="Q73" s="151"/>
      <c r="R73" s="151"/>
      <c r="S73" s="152"/>
      <c r="T73" s="15"/>
      <c r="U73" s="15"/>
      <c r="V73" s="49"/>
      <c r="W73" s="40"/>
      <c r="X73" s="40"/>
      <c r="Y73" s="40"/>
      <c r="Z73" s="40"/>
      <c r="AA73" s="40"/>
      <c r="AB73" s="40"/>
      <c r="AC73" s="40"/>
      <c r="AD73" s="40"/>
      <c r="AE73" s="40"/>
      <c r="AF73" s="40"/>
      <c r="AG73" s="14"/>
      <c r="AH73" s="14"/>
      <c r="AI73" s="14"/>
      <c r="AJ73" s="14"/>
      <c r="AK73" s="14"/>
    </row>
    <row r="74" spans="1:37" ht="31.5" customHeight="1" thickBot="1">
      <c r="A74" s="56">
        <v>15</v>
      </c>
      <c r="B74" s="296"/>
      <c r="C74" s="296"/>
      <c r="D74" s="143"/>
      <c r="E74" s="358"/>
      <c r="F74" s="360"/>
      <c r="G74" s="358"/>
      <c r="H74" s="360"/>
      <c r="I74" s="146"/>
      <c r="J74" s="406"/>
      <c r="K74" s="337"/>
      <c r="L74" s="337"/>
      <c r="M74" s="337"/>
      <c r="N74" s="338"/>
      <c r="O74" s="150"/>
      <c r="P74" s="151"/>
      <c r="Q74" s="151"/>
      <c r="R74" s="151"/>
      <c r="S74" s="152"/>
      <c r="T74" s="15"/>
      <c r="U74" s="15"/>
      <c r="V74" s="49"/>
      <c r="W74" s="40"/>
      <c r="X74" s="40"/>
      <c r="Y74" s="40"/>
      <c r="Z74" s="40"/>
      <c r="AA74" s="40"/>
      <c r="AB74" s="40"/>
      <c r="AC74" s="40"/>
      <c r="AD74" s="40"/>
      <c r="AE74" s="40"/>
      <c r="AF74" s="40"/>
      <c r="AG74" s="14"/>
      <c r="AH74" s="14"/>
      <c r="AI74" s="14"/>
      <c r="AJ74" s="14"/>
      <c r="AK74" s="14"/>
    </row>
    <row r="75" spans="1:37" ht="32.25" customHeight="1">
      <c r="A75" s="425" t="str">
        <f>IFERROR(VLOOKUP(D76,'Course list'!$B$4:$J$729,2,FALSE),"")</f>
        <v/>
      </c>
      <c r="B75" s="345"/>
      <c r="C75" s="345"/>
      <c r="D75" s="345"/>
      <c r="E75" s="345"/>
      <c r="F75" s="345"/>
      <c r="G75" s="345"/>
      <c r="H75" s="345"/>
      <c r="I75" s="421"/>
      <c r="J75" s="407" t="s">
        <v>91</v>
      </c>
      <c r="K75" s="340"/>
      <c r="L75" s="340"/>
      <c r="M75" s="340"/>
      <c r="N75" s="357"/>
      <c r="O75" s="433" t="s">
        <v>92</v>
      </c>
      <c r="P75" s="340"/>
      <c r="Q75" s="340"/>
      <c r="R75" s="340"/>
      <c r="S75" s="341"/>
      <c r="T75" s="18"/>
      <c r="U75" s="18"/>
      <c r="V75" s="38"/>
      <c r="W75" s="40"/>
      <c r="X75" s="40"/>
      <c r="Y75" s="40"/>
      <c r="Z75" s="40"/>
      <c r="AA75" s="40"/>
      <c r="AB75" s="40"/>
      <c r="AC75" s="40"/>
      <c r="AD75" s="40"/>
      <c r="AE75" s="40"/>
      <c r="AF75" s="40"/>
      <c r="AG75" s="14"/>
      <c r="AH75" s="14"/>
      <c r="AI75" s="14"/>
      <c r="AJ75" s="14"/>
      <c r="AK75" s="14"/>
    </row>
    <row r="76" spans="1:37" ht="25.5" customHeight="1" thickBot="1">
      <c r="A76" s="426"/>
      <c r="B76" s="347"/>
      <c r="C76" s="347"/>
      <c r="D76" s="347"/>
      <c r="E76" s="347"/>
      <c r="F76" s="347"/>
      <c r="G76" s="347"/>
      <c r="H76" s="347"/>
      <c r="I76" s="427"/>
      <c r="J76" s="74">
        <f>IF(ISBLANK(M6),0,SUM((J15:J34),(J40:J42),(J48:J54)))</f>
        <v>0</v>
      </c>
      <c r="K76" s="75">
        <f>IF(ISBLANK(M7),0,SUM((K15:K34),(K40:K42),(K48:K54)))</f>
        <v>0</v>
      </c>
      <c r="L76" s="75">
        <f>IF(ISBLANK(M8),0,SUM((L15:L34),(L40:L42),(L48:L54)))</f>
        <v>0</v>
      </c>
      <c r="M76" s="75">
        <f>IF(ISBLANK(M9),0,(SUM((M15:M34),(M40:M42),(M48:M54))))</f>
        <v>0</v>
      </c>
      <c r="N76" s="75">
        <f>IF(ISBLANK(M10),0,(SUM((N15:N34),(N40:N42),(N48:N54))))</f>
        <v>0</v>
      </c>
      <c r="O76" s="75">
        <f>IF(ISBLANK(M6),0,SUM(O15:O34,O48:O54,O60:O74))</f>
        <v>0</v>
      </c>
      <c r="P76" s="75">
        <f>IF(ISBLANK(M7),0,SUM(P15:P34,P48:P54,P60:P74))</f>
        <v>0</v>
      </c>
      <c r="Q76" s="75">
        <f>IF(ISBLANK(M8),0,SUM(Q15:Q34,Q48:Q54,Q60:Q74))</f>
        <v>0</v>
      </c>
      <c r="R76" s="75">
        <f>IF(ISBLANK(M9),0,SUM(R15:R34,R48:R54,R60:R74))</f>
        <v>0</v>
      </c>
      <c r="S76" s="76">
        <f>IF(ISBLANK(M10),0,SUM(S15:S34,S48:S54,S60:S74))</f>
        <v>0</v>
      </c>
      <c r="T76" s="18"/>
      <c r="U76" s="18"/>
      <c r="V76" s="38"/>
      <c r="W76" s="39"/>
      <c r="X76" s="39"/>
      <c r="Y76" s="39"/>
      <c r="Z76" s="39"/>
      <c r="AA76" s="39"/>
      <c r="AB76" s="39"/>
      <c r="AC76" s="39"/>
      <c r="AD76" s="39"/>
      <c r="AE76" s="39"/>
      <c r="AF76" s="39"/>
      <c r="AG76" s="25"/>
      <c r="AH76" s="25"/>
      <c r="AI76" s="25"/>
      <c r="AJ76" s="25"/>
      <c r="AK76" s="25"/>
    </row>
    <row r="77" spans="1:37" s="153" customFormat="1" ht="38.25" customHeight="1">
      <c r="A77" s="342" t="s">
        <v>349</v>
      </c>
      <c r="B77" s="316"/>
      <c r="C77" s="316"/>
      <c r="D77" s="316"/>
      <c r="E77" s="316"/>
      <c r="F77" s="316"/>
      <c r="G77" s="316"/>
      <c r="H77" s="316"/>
      <c r="I77" s="316"/>
      <c r="J77" s="316"/>
      <c r="K77" s="316"/>
      <c r="L77" s="316"/>
      <c r="M77" s="316"/>
      <c r="N77" s="316"/>
      <c r="O77" s="316"/>
      <c r="P77" s="316"/>
      <c r="Q77" s="316"/>
      <c r="R77" s="316"/>
      <c r="S77" s="316"/>
      <c r="T77" s="54"/>
      <c r="U77" s="71"/>
      <c r="V77" s="66"/>
      <c r="W77" s="66"/>
      <c r="X77" s="66"/>
      <c r="Y77" s="66"/>
      <c r="Z77" s="66"/>
      <c r="AA77" s="66"/>
      <c r="AB77" s="67"/>
      <c r="AC77" s="67"/>
      <c r="AD77" s="67"/>
      <c r="AE77" s="67"/>
      <c r="AF77" s="67"/>
      <c r="AG77" s="68"/>
      <c r="AH77" s="69"/>
      <c r="AI77" s="69"/>
      <c r="AJ77" s="69"/>
      <c r="AK77" s="69"/>
    </row>
    <row r="78" spans="1:37" ht="10.5" customHeight="1" thickBot="1">
      <c r="A78" s="77"/>
      <c r="B78" s="77"/>
      <c r="C78" s="77"/>
      <c r="D78" s="77"/>
      <c r="E78" s="77"/>
      <c r="F78" s="77"/>
      <c r="G78" s="77"/>
      <c r="H78" s="77"/>
      <c r="I78" s="77"/>
      <c r="J78" s="18"/>
      <c r="K78" s="18"/>
      <c r="L78" s="18"/>
      <c r="M78" s="18"/>
      <c r="N78" s="18"/>
      <c r="O78" s="18"/>
      <c r="P78" s="18"/>
      <c r="Q78" s="18"/>
      <c r="R78" s="18"/>
      <c r="S78" s="18"/>
      <c r="T78" s="18"/>
      <c r="U78" s="18"/>
      <c r="V78" s="38"/>
      <c r="W78" s="39"/>
      <c r="X78" s="39"/>
      <c r="Y78" s="39"/>
      <c r="Z78" s="39"/>
      <c r="AA78" s="39"/>
      <c r="AB78" s="39"/>
      <c r="AC78" s="39"/>
      <c r="AD78" s="39"/>
      <c r="AE78" s="39"/>
      <c r="AF78" s="39"/>
      <c r="AG78" s="25"/>
      <c r="AH78" s="25"/>
      <c r="AI78" s="25"/>
      <c r="AJ78" s="25"/>
      <c r="AK78" s="25"/>
    </row>
    <row r="79" spans="1:37" ht="48.75" customHeight="1">
      <c r="A79" s="417" t="s">
        <v>341</v>
      </c>
      <c r="B79" s="418"/>
      <c r="C79" s="418"/>
      <c r="D79" s="418"/>
      <c r="E79" s="418"/>
      <c r="F79" s="418"/>
      <c r="G79" s="418"/>
      <c r="H79" s="419"/>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row>
    <row r="80" spans="1:37" ht="65.25" customHeight="1">
      <c r="A80" s="428" t="s">
        <v>93</v>
      </c>
      <c r="B80" s="347"/>
      <c r="C80" s="427"/>
      <c r="D80" s="78" t="s">
        <v>94</v>
      </c>
      <c r="E80" s="79" t="s">
        <v>95</v>
      </c>
      <c r="F80" s="79" t="s">
        <v>96</v>
      </c>
      <c r="G80" s="79" t="s">
        <v>97</v>
      </c>
      <c r="H80" s="80" t="s">
        <v>98</v>
      </c>
      <c r="I80" s="14"/>
      <c r="J80" s="14"/>
      <c r="K80" s="14"/>
      <c r="L80" s="14"/>
      <c r="M80" s="14"/>
      <c r="N80" s="14"/>
      <c r="O80" s="81"/>
      <c r="P80" s="81"/>
      <c r="Q80" s="81"/>
      <c r="R80" s="81"/>
      <c r="S80" s="14"/>
      <c r="T80" s="14"/>
      <c r="U80" s="14"/>
      <c r="V80" s="14"/>
      <c r="W80" s="14"/>
      <c r="X80" s="14"/>
      <c r="Y80" s="14"/>
      <c r="Z80" s="14"/>
      <c r="AA80" s="14"/>
      <c r="AB80" s="14"/>
      <c r="AC80" s="14"/>
      <c r="AD80" s="14"/>
      <c r="AE80" s="14"/>
      <c r="AF80" s="14"/>
      <c r="AG80" s="14"/>
      <c r="AH80" s="14"/>
      <c r="AI80" s="14"/>
      <c r="AJ80" s="14"/>
      <c r="AK80" s="14"/>
    </row>
    <row r="81" spans="1:37" ht="54.75" customHeight="1">
      <c r="A81" s="429" t="s">
        <v>99</v>
      </c>
      <c r="B81" s="337"/>
      <c r="C81" s="338"/>
      <c r="D81" s="82">
        <f>SUMIFS(J15:J54,W15:W54,"1",AB15:AB54,"1")</f>
        <v>0</v>
      </c>
      <c r="E81" s="83">
        <f>SUMIFS(K15:K54,X15:X54,"1",AC15:AC54,"1")</f>
        <v>0</v>
      </c>
      <c r="F81" s="83">
        <f>SUMIFS(L15:L54,Y15:Y54,"1",AD15:AD54,"1")</f>
        <v>0</v>
      </c>
      <c r="G81" s="83">
        <f>SUMIFS(M15:M54,Z15:Z54,"1",AE15:AE54,"1")</f>
        <v>0</v>
      </c>
      <c r="H81" s="84">
        <f>SUMIFS(N15:N54,AA15:AA54,"1",AF15:AF54,"1")</f>
        <v>0</v>
      </c>
      <c r="I81" s="14"/>
      <c r="J81" s="14"/>
      <c r="K81" s="14"/>
      <c r="L81" s="14"/>
      <c r="M81" s="14"/>
      <c r="N81" s="14"/>
      <c r="O81" s="81"/>
      <c r="P81" s="14"/>
      <c r="Q81" s="14"/>
      <c r="R81" s="14"/>
      <c r="S81" s="14"/>
      <c r="T81" s="14"/>
      <c r="U81" s="14"/>
      <c r="V81" s="14"/>
      <c r="W81" s="14"/>
      <c r="X81" s="14"/>
      <c r="Y81" s="14"/>
      <c r="Z81" s="14"/>
      <c r="AA81" s="14"/>
      <c r="AB81" s="14"/>
      <c r="AC81" s="14"/>
      <c r="AD81" s="14"/>
      <c r="AE81" s="14"/>
      <c r="AF81" s="14"/>
      <c r="AG81" s="14"/>
      <c r="AH81" s="14"/>
      <c r="AI81" s="14"/>
      <c r="AJ81" s="14"/>
      <c r="AK81" s="14"/>
    </row>
    <row r="82" spans="1:37" ht="45" customHeight="1">
      <c r="A82" s="430" t="s">
        <v>100</v>
      </c>
      <c r="B82" s="431"/>
      <c r="C82" s="432"/>
      <c r="D82" s="85">
        <f>SUMIFS(J15:J54,W15:W54,"1",AB15:AB54,"2")</f>
        <v>0</v>
      </c>
      <c r="E82" s="86">
        <f>SUMIFS(K15:K54,X15:X54,"1",AC15:AC54,"2")</f>
        <v>0</v>
      </c>
      <c r="F82" s="86">
        <f>SUMIFS(L15:L54,Y15:Y54,"1",AD15:AD54,"2")</f>
        <v>0</v>
      </c>
      <c r="G82" s="86">
        <f>SUMIFS(M15:M54,Z15:Z54,"1",AE15:AE54,"2")</f>
        <v>0</v>
      </c>
      <c r="H82" s="87">
        <f>SUMIFS(N15:N54,AA15:AA54,"1",AF15:AF54,"2")</f>
        <v>0</v>
      </c>
      <c r="I82" s="14"/>
      <c r="J82" s="81"/>
      <c r="K82" s="81"/>
      <c r="L82" s="81"/>
      <c r="M82" s="81"/>
      <c r="N82" s="81"/>
      <c r="O82" s="81"/>
      <c r="P82" s="14"/>
      <c r="Q82" s="14"/>
      <c r="R82" s="14"/>
      <c r="S82" s="14"/>
      <c r="T82" s="14"/>
      <c r="U82" s="14"/>
      <c r="V82" s="14"/>
      <c r="W82" s="14"/>
      <c r="X82" s="14"/>
      <c r="Y82" s="14"/>
      <c r="Z82" s="14"/>
      <c r="AA82" s="14"/>
      <c r="AB82" s="14"/>
      <c r="AC82" s="14"/>
      <c r="AD82" s="14"/>
      <c r="AE82" s="14"/>
      <c r="AF82" s="14"/>
      <c r="AG82" s="14"/>
      <c r="AH82" s="14"/>
      <c r="AI82" s="14"/>
      <c r="AJ82" s="14"/>
      <c r="AK82" s="14"/>
    </row>
    <row r="83" spans="1:37" ht="53.25" customHeight="1">
      <c r="A83" s="430" t="s">
        <v>101</v>
      </c>
      <c r="B83" s="431"/>
      <c r="C83" s="432"/>
      <c r="D83" s="85">
        <f>SUMIFS(J15:J54,W15:W54,"1",AB15:AB54,"3")</f>
        <v>0</v>
      </c>
      <c r="E83" s="86">
        <f>SUMIFS(K15:K54,X15:X54,"1",AC15:AC54,"3")</f>
        <v>0</v>
      </c>
      <c r="F83" s="86">
        <f>SUMIFS(L15:L54,Y15:Y54,"1",AD15:AD54,"3")</f>
        <v>0</v>
      </c>
      <c r="G83" s="86">
        <f>SUMIFS(M15:M54,Z15:Z54,"1",AE15:AE54,"3")</f>
        <v>0</v>
      </c>
      <c r="H83" s="87">
        <f>SUMIFS(N15:N54,AA15:AA54,"1",AF15:AF54,"3")</f>
        <v>0</v>
      </c>
      <c r="I83" s="14"/>
      <c r="J83" s="81"/>
      <c r="K83" s="81"/>
      <c r="L83" s="81"/>
      <c r="M83" s="81"/>
      <c r="N83" s="81"/>
      <c r="O83" s="81"/>
      <c r="P83" s="14"/>
      <c r="Q83" s="14"/>
      <c r="R83" s="14"/>
      <c r="S83" s="14"/>
      <c r="T83" s="14"/>
      <c r="U83" s="14"/>
      <c r="V83" s="14"/>
      <c r="W83" s="14"/>
      <c r="X83" s="14"/>
      <c r="Y83" s="14"/>
      <c r="Z83" s="14"/>
      <c r="AA83" s="14"/>
      <c r="AB83" s="14"/>
      <c r="AC83" s="14"/>
      <c r="AD83" s="14"/>
      <c r="AE83" s="14"/>
      <c r="AF83" s="14"/>
      <c r="AG83" s="14"/>
      <c r="AH83" s="14"/>
      <c r="AI83" s="14"/>
      <c r="AJ83" s="14"/>
      <c r="AK83" s="14"/>
    </row>
    <row r="84" spans="1:37" ht="48.75" customHeight="1">
      <c r="A84" s="430" t="s">
        <v>102</v>
      </c>
      <c r="B84" s="431"/>
      <c r="C84" s="432"/>
      <c r="D84" s="85">
        <f>SUMIFS(J15:J54,W15:W54,"1",AB15:AB54,"4")</f>
        <v>0</v>
      </c>
      <c r="E84" s="86">
        <f>SUMIFS(K15:K54,X15:X54,"1",AC15:AC54,"4")</f>
        <v>0</v>
      </c>
      <c r="F84" s="86">
        <f>SUMIFS(L15:L54,Y15:Y54,"1",AD15:AD54,"4")</f>
        <v>0</v>
      </c>
      <c r="G84" s="86">
        <f>SUMIFS(M15:M54,Z15:Z54,"1",AE15:AE54,"4")</f>
        <v>0</v>
      </c>
      <c r="H84" s="87">
        <f>SUMIFS(N15:N54,AA15:AA54,"1",AF15:AF54,"4")</f>
        <v>0</v>
      </c>
      <c r="I84" s="14"/>
      <c r="J84" s="81"/>
      <c r="K84" s="81"/>
      <c r="L84" s="81"/>
      <c r="M84" s="81"/>
      <c r="N84" s="81"/>
      <c r="O84" s="81"/>
      <c r="P84" s="14"/>
      <c r="Q84" s="14"/>
      <c r="R84" s="14"/>
      <c r="S84" s="14"/>
      <c r="T84" s="14"/>
      <c r="U84" s="14"/>
      <c r="V84" s="14"/>
      <c r="W84" s="14"/>
      <c r="X84" s="14"/>
      <c r="Y84" s="14"/>
      <c r="Z84" s="14"/>
      <c r="AA84" s="14"/>
      <c r="AB84" s="14"/>
      <c r="AC84" s="14"/>
      <c r="AD84" s="14"/>
      <c r="AE84" s="14"/>
      <c r="AF84" s="14"/>
      <c r="AG84" s="14"/>
      <c r="AH84" s="14"/>
      <c r="AI84" s="14"/>
      <c r="AJ84" s="14"/>
      <c r="AK84" s="14"/>
    </row>
    <row r="85" spans="1:37" ht="42.75" customHeight="1">
      <c r="A85" s="430" t="s">
        <v>103</v>
      </c>
      <c r="B85" s="431"/>
      <c r="C85" s="432"/>
      <c r="D85" s="85">
        <f>SUMIFS(J15:J54,W15:W54,"1",AB15:AB54,"5")</f>
        <v>0</v>
      </c>
      <c r="E85" s="86">
        <f>SUMIFS(K15:K54,X15:X54,"1",AC15:AC54,"5")</f>
        <v>0</v>
      </c>
      <c r="F85" s="86">
        <f>SUMIFS(L15:L54,Y15:Y54,"1",AD15:AD54,"5")</f>
        <v>0</v>
      </c>
      <c r="G85" s="86">
        <f>SUMIFS(M15:M54,Z15:Z54,"1",AE15:AE54,"5")</f>
        <v>0</v>
      </c>
      <c r="H85" s="87">
        <f>SUMIFS(N15:N54,AA15:AA54,"1",AF15:AF54,"5")</f>
        <v>0</v>
      </c>
      <c r="I85" s="14"/>
      <c r="J85" s="81"/>
      <c r="K85" s="81"/>
      <c r="L85" s="81"/>
      <c r="M85" s="81"/>
      <c r="N85" s="81"/>
      <c r="O85" s="81"/>
      <c r="P85" s="14"/>
      <c r="Q85" s="14"/>
      <c r="R85" s="14"/>
      <c r="S85" s="14"/>
      <c r="T85" s="14"/>
      <c r="U85" s="14"/>
      <c r="V85" s="14"/>
      <c r="W85" s="14"/>
      <c r="X85" s="14"/>
      <c r="Y85" s="14"/>
      <c r="Z85" s="14"/>
      <c r="AA85" s="14"/>
      <c r="AB85" s="14"/>
      <c r="AC85" s="14"/>
      <c r="AD85" s="14"/>
      <c r="AE85" s="14"/>
      <c r="AF85" s="14"/>
      <c r="AG85" s="14"/>
      <c r="AH85" s="14"/>
      <c r="AI85" s="14"/>
      <c r="AJ85" s="14"/>
      <c r="AK85" s="14"/>
    </row>
    <row r="86" spans="1:37" ht="41.25" customHeight="1">
      <c r="A86" s="430" t="s">
        <v>104</v>
      </c>
      <c r="B86" s="431"/>
      <c r="C86" s="432"/>
      <c r="D86" s="85">
        <f>SUMIFS(J15:J54,W15:W54,"1",AB15:AB54,"6")</f>
        <v>0</v>
      </c>
      <c r="E86" s="86">
        <f>SUMIFS(K15:K54,X15:X54,"1",AC15:AC54,"6")</f>
        <v>0</v>
      </c>
      <c r="F86" s="86">
        <f>SUMIFS(L15:L54,Y15:Y54,"1",AD15:AD54,"6")</f>
        <v>0</v>
      </c>
      <c r="G86" s="86">
        <f>SUMIFS(M15:M54,Z15:Z54,"1",AE15:AE54,"6")</f>
        <v>0</v>
      </c>
      <c r="H86" s="87">
        <f>SUMIFS(N15:N54,AA15:AA54,"1",AF15:AF54,"6")</f>
        <v>0</v>
      </c>
      <c r="I86" s="14"/>
      <c r="J86" s="81"/>
      <c r="K86" s="81"/>
      <c r="L86" s="81"/>
      <c r="M86" s="81"/>
      <c r="N86" s="81"/>
      <c r="O86" s="81"/>
      <c r="P86" s="14"/>
      <c r="Q86" s="14"/>
      <c r="R86" s="14"/>
      <c r="S86" s="14"/>
      <c r="T86" s="14"/>
      <c r="U86" s="14"/>
      <c r="V86" s="14"/>
      <c r="W86" s="14"/>
      <c r="X86" s="14"/>
      <c r="Y86" s="14"/>
      <c r="Z86" s="14"/>
      <c r="AA86" s="14"/>
      <c r="AB86" s="14"/>
      <c r="AC86" s="14"/>
      <c r="AD86" s="14"/>
      <c r="AE86" s="14"/>
      <c r="AF86" s="14"/>
      <c r="AG86" s="14"/>
      <c r="AH86" s="14"/>
      <c r="AI86" s="14"/>
      <c r="AJ86" s="14"/>
      <c r="AK86" s="14"/>
    </row>
    <row r="87" spans="1:37" ht="48.75" customHeight="1">
      <c r="A87" s="408" t="s">
        <v>105</v>
      </c>
      <c r="B87" s="409"/>
      <c r="C87" s="410"/>
      <c r="D87" s="88">
        <f>SUM(D81:D86)</f>
        <v>0</v>
      </c>
      <c r="E87" s="89">
        <f t="shared" ref="E87:H87" si="10">SUM(E81:E86)</f>
        <v>0</v>
      </c>
      <c r="F87" s="89">
        <f t="shared" si="10"/>
        <v>0</v>
      </c>
      <c r="G87" s="89">
        <f t="shared" si="10"/>
        <v>0</v>
      </c>
      <c r="H87" s="90">
        <f t="shared" si="10"/>
        <v>0</v>
      </c>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row>
    <row r="88" spans="1:37" s="155" customFormat="1" ht="42" customHeight="1">
      <c r="A88" s="411" t="s">
        <v>350</v>
      </c>
      <c r="B88" s="412"/>
      <c r="C88" s="412"/>
      <c r="D88" s="412"/>
      <c r="E88" s="412"/>
      <c r="F88" s="412"/>
      <c r="G88" s="412"/>
      <c r="H88" s="412"/>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row>
    <row r="89" spans="1:37" s="155" customFormat="1" ht="39" customHeight="1">
      <c r="A89" s="413" t="s">
        <v>351</v>
      </c>
      <c r="B89" s="414"/>
      <c r="C89" s="414"/>
      <c r="D89" s="414"/>
      <c r="E89" s="414"/>
      <c r="F89" s="414"/>
      <c r="G89" s="414"/>
      <c r="H89" s="41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row>
    <row r="90" spans="1:37" s="155" customFormat="1" ht="46.5" customHeight="1">
      <c r="A90" s="413" t="s">
        <v>352</v>
      </c>
      <c r="B90" s="414"/>
      <c r="C90" s="414"/>
      <c r="D90" s="414"/>
      <c r="E90" s="414"/>
      <c r="F90" s="414"/>
      <c r="G90" s="414"/>
      <c r="H90" s="414"/>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row>
    <row r="91" spans="1:37" ht="8.25" customHeight="1">
      <c r="A91" s="21"/>
      <c r="B91" s="21"/>
      <c r="C91" s="20"/>
      <c r="D91" s="20"/>
      <c r="E91" s="20"/>
      <c r="F91" s="20"/>
      <c r="G91" s="20"/>
      <c r="H91" s="20"/>
      <c r="I91" s="26"/>
      <c r="J91" s="22"/>
      <c r="K91" s="22"/>
      <c r="L91" s="22"/>
      <c r="M91" s="28"/>
      <c r="N91" s="28"/>
      <c r="O91" s="28"/>
      <c r="P91" s="335"/>
      <c r="Q91" s="316"/>
      <c r="R91" s="316"/>
      <c r="S91" s="316"/>
      <c r="T91" s="29"/>
      <c r="U91" s="29"/>
      <c r="V91" s="29"/>
      <c r="W91" s="25"/>
      <c r="X91" s="25"/>
      <c r="Y91" s="14"/>
      <c r="Z91" s="14"/>
      <c r="AA91" s="14"/>
      <c r="AB91" s="14"/>
      <c r="AC91" s="14"/>
      <c r="AD91" s="14"/>
      <c r="AE91" s="14"/>
      <c r="AF91" s="14"/>
      <c r="AG91" s="14"/>
      <c r="AH91" s="14"/>
      <c r="AI91" s="14"/>
      <c r="AJ91" s="14"/>
      <c r="AK91" s="14"/>
    </row>
    <row r="92" spans="1:37" ht="42" customHeight="1">
      <c r="A92" s="417" t="s">
        <v>342</v>
      </c>
      <c r="B92" s="418"/>
      <c r="C92" s="418"/>
      <c r="D92" s="418"/>
      <c r="E92" s="418"/>
      <c r="F92" s="418"/>
      <c r="G92" s="418"/>
      <c r="H92" s="419"/>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row>
    <row r="93" spans="1:37" ht="72" customHeight="1">
      <c r="A93" s="420" t="s">
        <v>106</v>
      </c>
      <c r="B93" s="345"/>
      <c r="C93" s="345"/>
      <c r="D93" s="345"/>
      <c r="E93" s="345"/>
      <c r="F93" s="345"/>
      <c r="G93" s="345"/>
      <c r="H93" s="421"/>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row>
    <row r="94" spans="1:37" ht="64.5" customHeight="1">
      <c r="A94" s="422" t="s">
        <v>107</v>
      </c>
      <c r="B94" s="316"/>
      <c r="C94" s="316"/>
      <c r="D94" s="316"/>
      <c r="E94" s="423"/>
      <c r="F94" s="337"/>
      <c r="G94" s="91"/>
      <c r="H94" s="92"/>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row>
    <row r="95" spans="1:37" ht="15.75" customHeight="1">
      <c r="A95" s="19"/>
      <c r="B95" s="20"/>
      <c r="C95" s="20"/>
      <c r="D95" s="20"/>
      <c r="E95" s="20"/>
      <c r="F95" s="20"/>
      <c r="G95" s="14"/>
      <c r="H95" s="93"/>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row>
    <row r="96" spans="1:37" ht="15.75" customHeight="1">
      <c r="A96" s="422" t="s">
        <v>20</v>
      </c>
      <c r="B96" s="316"/>
      <c r="C96" s="316"/>
      <c r="D96" s="424" t="s">
        <v>108</v>
      </c>
      <c r="E96" s="415"/>
      <c r="F96" s="416"/>
      <c r="G96" s="14"/>
      <c r="H96" s="93"/>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row>
    <row r="97" spans="1:37" ht="35.25" customHeight="1">
      <c r="A97" s="404"/>
      <c r="B97" s="316"/>
      <c r="C97" s="316"/>
      <c r="D97" s="316"/>
      <c r="E97" s="337"/>
      <c r="F97" s="316"/>
      <c r="G97" s="14"/>
      <c r="H97" s="93"/>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row>
    <row r="98" spans="1:37" ht="15.75" customHeight="1">
      <c r="A98" s="94"/>
      <c r="B98" s="27"/>
      <c r="C98" s="27"/>
      <c r="D98" s="27"/>
      <c r="E98" s="27"/>
      <c r="F98" s="27"/>
      <c r="G98" s="27"/>
      <c r="H98" s="95"/>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row>
    <row r="99" spans="1:37" ht="15.75" customHeight="1">
      <c r="A99" s="25"/>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row>
    <row r="100" spans="1:37" ht="15.7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row>
    <row r="101" spans="1:37" ht="15.7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row>
    <row r="102" spans="1:37" ht="15.7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row>
    <row r="103" spans="1:37" ht="15.7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row>
    <row r="104" spans="1:37" ht="15.7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row>
    <row r="105" spans="1:37" ht="15.7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row>
    <row r="106" spans="1:37" ht="15.7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row>
    <row r="107" spans="1:37" ht="15.7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row>
    <row r="108" spans="1:37" ht="15.7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row>
    <row r="109" spans="1:37" ht="15.7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row>
    <row r="110" spans="1:37" ht="15.7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row>
    <row r="111" spans="1:37" ht="15.7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row>
    <row r="112" spans="1:37" ht="15.7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row>
    <row r="113" spans="1:37" ht="15.7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row>
    <row r="114" spans="1:37" ht="15.7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row>
    <row r="115" spans="1:37" ht="15.7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row>
    <row r="116" spans="1:37" ht="15.7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row>
    <row r="117" spans="1:37" ht="15.7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row>
    <row r="118" spans="1:37" ht="15.7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row>
    <row r="119" spans="1:37" ht="15.7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row>
    <row r="120" spans="1:37" ht="15.7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row>
    <row r="121" spans="1:37" ht="15.7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row>
    <row r="122" spans="1:37" ht="15.7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row>
    <row r="123" spans="1:37" ht="15.7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row>
    <row r="124" spans="1:37" ht="15.7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row>
    <row r="125" spans="1:37" ht="15.7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row>
    <row r="126" spans="1:37" ht="15.7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row>
    <row r="127" spans="1:37" ht="15.7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row>
    <row r="128" spans="1:37" ht="15.7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row>
    <row r="129" spans="1:37" ht="15.7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row>
    <row r="130" spans="1:37" ht="15.7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row>
    <row r="131" spans="1:37" ht="15.7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row>
    <row r="132" spans="1:37" ht="15.7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row>
    <row r="133" spans="1:37" ht="15.7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row>
    <row r="134" spans="1:37" ht="15.7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row>
    <row r="135" spans="1:37" ht="15.7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row>
    <row r="136" spans="1:37" ht="15.7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row>
    <row r="137" spans="1:37" ht="15.7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row>
    <row r="138" spans="1:37" ht="15.7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row>
    <row r="139" spans="1:37" ht="15.7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row>
    <row r="140" spans="1:37" ht="15.7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row>
    <row r="141" spans="1:37" ht="15.7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row>
    <row r="142" spans="1:37" ht="15.7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row>
    <row r="143" spans="1:37" ht="15.7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row>
    <row r="144" spans="1:37" ht="15.7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row>
    <row r="145" spans="1:37" ht="15.7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row>
    <row r="146" spans="1:37" ht="15.7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row>
    <row r="147" spans="1:37" ht="15.7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row>
    <row r="148" spans="1:37" ht="15.7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row>
    <row r="149" spans="1:37" ht="15.7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row>
    <row r="150" spans="1:37" ht="15.7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row>
    <row r="151" spans="1:37" ht="15.7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row>
    <row r="152" spans="1:37" ht="15.7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row>
    <row r="153" spans="1:37" ht="15.7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row>
    <row r="154" spans="1:37" ht="15.7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row>
    <row r="155" spans="1:37" ht="15.7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row>
    <row r="156" spans="1:37" ht="15.7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row>
    <row r="157" spans="1:37" ht="15.7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row>
    <row r="158" spans="1:37" ht="15.7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row>
    <row r="159" spans="1:37" ht="15.7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row>
    <row r="160" spans="1:37" ht="15.7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row>
    <row r="161" spans="1:37" ht="15.7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row>
    <row r="162" spans="1:37" ht="15.7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row>
    <row r="163" spans="1:37" ht="15.7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row>
    <row r="164" spans="1:37" ht="15.7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row>
    <row r="165" spans="1:37" ht="15.7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row>
    <row r="166" spans="1:37" ht="15.7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row>
    <row r="167" spans="1:37" ht="15.7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row>
    <row r="168" spans="1:37" ht="15.7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row>
    <row r="169" spans="1:37" ht="15.7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row>
    <row r="170" spans="1:37" ht="15.7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row>
    <row r="171" spans="1:37" ht="15.7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row>
    <row r="172" spans="1:37" ht="15.7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row>
    <row r="173" spans="1:37" ht="15.7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row>
    <row r="174" spans="1:37" ht="15.7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row>
    <row r="175" spans="1:37" ht="15.7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row>
    <row r="176" spans="1:37" ht="15.7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row>
    <row r="177" spans="1:37" ht="15.7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row>
    <row r="178" spans="1:37" ht="15.7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row>
    <row r="179" spans="1:37" ht="15.7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row>
    <row r="180" spans="1:37" ht="15.7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row>
    <row r="181" spans="1:37" ht="15.7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row>
    <row r="182" spans="1:37" ht="15.7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row>
    <row r="183" spans="1:37" ht="15.7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row>
    <row r="184" spans="1:37" ht="15.7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row>
    <row r="185" spans="1:37" ht="15.7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row>
    <row r="186" spans="1:37" ht="15.7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row>
    <row r="187" spans="1:37" ht="15.7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row>
    <row r="188" spans="1:37" ht="15.7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row>
    <row r="189" spans="1:37" ht="15.7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row>
    <row r="190" spans="1:37" ht="15.7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row>
    <row r="191" spans="1:37" ht="15.7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row>
    <row r="192" spans="1:37" ht="15.7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row>
    <row r="193" spans="1:37" ht="15.7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row>
    <row r="194" spans="1:37" ht="15.7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row>
    <row r="195" spans="1:37" ht="15.7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row>
    <row r="196" spans="1:37" ht="15.7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row>
    <row r="197" spans="1:37" ht="15.7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row>
    <row r="198" spans="1:37" ht="15.7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row>
    <row r="199" spans="1:37" ht="15.7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row>
    <row r="200" spans="1:37" ht="15.7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row>
    <row r="201" spans="1:37" ht="15.7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row>
    <row r="202" spans="1:37" ht="15.7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row>
    <row r="203" spans="1:37" ht="15.7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row>
    <row r="204" spans="1:37" ht="15.7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row>
    <row r="205" spans="1:37" ht="15.7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row>
    <row r="206" spans="1:37" ht="15.7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row>
    <row r="207" spans="1:37" ht="15.7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row>
    <row r="208" spans="1:37" ht="15.7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row>
    <row r="209" spans="1:37" ht="15.7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row>
    <row r="210" spans="1:37" ht="15.7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row>
    <row r="211" spans="1:37" ht="15.7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row>
    <row r="212" spans="1:37" ht="15.7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row>
    <row r="213" spans="1:37" ht="15.7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row>
    <row r="214" spans="1:37" ht="15.7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row>
    <row r="215" spans="1:37" ht="15.7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row>
    <row r="216" spans="1:37" ht="15.7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row>
    <row r="217" spans="1:37" ht="15.7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row>
    <row r="218" spans="1:37" ht="15.7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row>
    <row r="219" spans="1:37" ht="15.7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row>
    <row r="220" spans="1:37" ht="15.7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row>
    <row r="221" spans="1:37" ht="15.7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row>
    <row r="222" spans="1:37" ht="15.7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row>
    <row r="223" spans="1:37" ht="15.7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row>
    <row r="224" spans="1:37" ht="15.7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row>
    <row r="225" spans="1:37" ht="15.7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row>
    <row r="226" spans="1:37" ht="15.7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row>
    <row r="227" spans="1:37" ht="15.7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row>
    <row r="228" spans="1:37" ht="15.7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row>
    <row r="229" spans="1:37" ht="15.7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row>
    <row r="230" spans="1:37" ht="15.7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row>
    <row r="231" spans="1:37" ht="15.7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row>
    <row r="232" spans="1:37" ht="15.7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row>
    <row r="233" spans="1:37" ht="15.7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row>
    <row r="234" spans="1:37" ht="15.7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row>
    <row r="235" spans="1:37" ht="15.7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row>
    <row r="236" spans="1:37" ht="15.7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row>
    <row r="237" spans="1:37" ht="15.7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row>
    <row r="238" spans="1:37" ht="15.7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row>
    <row r="239" spans="1:37" ht="15.7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row>
    <row r="240" spans="1:37" ht="15.7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row>
    <row r="241" spans="1:37" ht="15.7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row>
    <row r="242" spans="1:37" ht="15.7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row>
    <row r="243" spans="1:37" ht="15.7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row>
    <row r="244" spans="1:37" ht="15.7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row>
    <row r="245" spans="1:37" ht="15.7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row>
    <row r="246" spans="1:37" ht="15.7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row>
    <row r="247" spans="1:37" ht="15.7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row>
    <row r="248" spans="1:37" ht="15.7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row>
    <row r="249" spans="1:37" ht="15.7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row>
    <row r="250" spans="1:37" ht="15.7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row>
    <row r="251" spans="1:37" ht="15.7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row>
    <row r="252" spans="1:37" ht="15.7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row>
    <row r="253" spans="1:37" ht="15.7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row>
    <row r="254" spans="1:37" ht="15.7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row>
    <row r="255" spans="1:37" ht="15.7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row>
    <row r="256" spans="1:37" ht="15.7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row>
    <row r="257" spans="1:37" ht="15.7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row>
    <row r="258" spans="1:37" ht="15.7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row>
    <row r="259" spans="1:37" ht="15.7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row>
    <row r="260" spans="1:37" ht="15.7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row>
    <row r="261" spans="1:37" ht="15.7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row>
    <row r="262" spans="1:37" ht="15.7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row>
    <row r="263" spans="1:37" ht="15.7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row>
    <row r="264" spans="1:37" ht="15.7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row>
    <row r="265" spans="1:37" ht="15.7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row>
    <row r="266" spans="1:37" ht="15.7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row>
    <row r="267" spans="1:37" ht="15.7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row>
    <row r="268" spans="1:37" ht="15.7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row>
    <row r="269" spans="1:37" ht="15.7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row>
    <row r="270" spans="1:37" ht="15.7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row>
    <row r="271" spans="1:37" ht="15.7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row>
    <row r="272" spans="1:37" ht="15.7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row>
    <row r="273" spans="1:37" ht="15.7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row>
    <row r="274" spans="1:37" ht="15.7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row>
    <row r="275" spans="1:37" ht="15.7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row>
    <row r="276" spans="1:37" ht="15.7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row>
    <row r="277" spans="1:37" ht="15.7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row>
    <row r="278" spans="1:37" ht="15.7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row>
    <row r="279" spans="1:37" ht="15.7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row>
    <row r="280" spans="1:37" ht="15.7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row>
    <row r="281" spans="1:37" ht="15.7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row>
    <row r="282" spans="1:37" ht="15.7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row>
    <row r="283" spans="1:37" ht="15.7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row>
    <row r="284" spans="1:37" ht="15.7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row>
    <row r="285" spans="1:37" ht="15.7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row>
    <row r="286" spans="1:37" ht="15.7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row>
    <row r="287" spans="1:37" ht="15.7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row>
    <row r="288" spans="1:37" ht="15.7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row>
    <row r="289" spans="1:37" ht="15.7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row>
    <row r="290" spans="1:37" ht="15.7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row>
    <row r="291" spans="1:37" ht="15.7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row>
    <row r="292" spans="1:37" ht="15.7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row>
    <row r="293" spans="1:37" ht="15.7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row>
    <row r="294" spans="1:37" ht="15.7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row>
    <row r="295" spans="1:37" ht="15.7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row>
    <row r="296" spans="1:37" ht="15.7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row>
    <row r="297" spans="1:37" ht="15.7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row>
    <row r="298" spans="1:37" ht="15.7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row>
    <row r="299" spans="1:37" ht="15.7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row>
    <row r="300" spans="1:37" ht="15.7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row>
    <row r="301" spans="1:37" ht="15.7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row>
    <row r="302" spans="1:37" ht="15.7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row>
    <row r="303" spans="1:37" ht="15.7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row>
    <row r="304" spans="1:37" ht="15.7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row>
    <row r="305" spans="1:37" ht="15.7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row>
    <row r="306" spans="1:37" ht="15.7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row>
    <row r="307" spans="1:37" ht="15.7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row>
    <row r="308" spans="1:37" ht="15.7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row>
    <row r="309" spans="1:37" ht="15.7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row>
    <row r="310" spans="1:37" ht="15.7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row>
    <row r="311" spans="1:37" ht="15.7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row>
    <row r="312" spans="1:37" ht="15.7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row>
    <row r="313" spans="1:37" ht="15.7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row>
    <row r="314" spans="1:37" ht="15.7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row>
    <row r="315" spans="1:37" ht="15.7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row>
    <row r="316" spans="1:37" ht="15.7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row>
    <row r="317" spans="1:37" ht="15.7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row>
    <row r="318" spans="1:37" ht="15.7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row>
    <row r="319" spans="1:37" ht="15.7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row>
    <row r="320" spans="1:37" ht="15.7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row>
    <row r="321" spans="1:37" ht="15.7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row>
    <row r="322" spans="1:37" ht="15.7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row>
    <row r="323" spans="1:37" ht="15.7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row>
    <row r="324" spans="1:37" ht="15.7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row>
    <row r="325" spans="1:37" ht="15.7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row>
    <row r="326" spans="1:37" ht="15.7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row>
    <row r="327" spans="1:37" ht="15.7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row>
    <row r="328" spans="1:37" ht="15.7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row>
    <row r="329" spans="1:37" ht="15.7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row>
    <row r="330" spans="1:37" ht="15.7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row>
    <row r="331" spans="1:37" ht="15.7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row>
    <row r="332" spans="1:37" ht="15.7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row>
    <row r="333" spans="1:37" ht="15.7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row>
    <row r="334" spans="1:37" ht="15.7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row>
    <row r="335" spans="1:37" ht="15.7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row>
    <row r="336" spans="1:37" ht="15.7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row>
    <row r="337" spans="1:37" ht="15.7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row>
    <row r="338" spans="1:37" ht="15.7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row>
    <row r="339" spans="1:37" ht="15.7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row>
    <row r="340" spans="1:37" ht="15.7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row>
    <row r="341" spans="1:37" ht="15.7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row>
    <row r="342" spans="1:37" ht="15.7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row>
    <row r="343" spans="1:37" ht="15.7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row>
    <row r="344" spans="1:37" ht="15.7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row>
    <row r="345" spans="1:37" ht="15.7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row>
    <row r="346" spans="1:37" ht="15.7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row>
    <row r="347" spans="1:37" ht="15.7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row>
    <row r="348" spans="1:37" ht="15.7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row>
    <row r="349" spans="1:37" ht="15.7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row>
    <row r="350" spans="1:37" ht="15.7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row>
    <row r="351" spans="1:37" ht="15.7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row>
    <row r="352" spans="1:37" ht="15.7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row>
    <row r="353" spans="1:37" ht="15.7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row>
    <row r="354" spans="1:37" ht="15.7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row>
    <row r="355" spans="1:37" ht="15.7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row>
    <row r="356" spans="1:37" ht="15.7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row>
    <row r="357" spans="1:37" ht="15.7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row>
    <row r="358" spans="1:37" ht="15.7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row>
    <row r="359" spans="1:37" ht="15.7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row>
    <row r="360" spans="1:37" ht="15.7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row>
    <row r="361" spans="1:37" ht="15.7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row>
    <row r="362" spans="1:37" ht="15.7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row>
    <row r="363" spans="1:37" ht="15.7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row>
    <row r="364" spans="1:37" ht="15.7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row>
    <row r="365" spans="1:37" ht="15.7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row>
    <row r="366" spans="1:37" ht="15.7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row>
    <row r="367" spans="1:37" ht="15.7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row>
    <row r="368" spans="1:37" ht="15.7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row>
    <row r="369" spans="1:37" ht="15.7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row>
    <row r="370" spans="1:37" ht="15.7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row>
    <row r="371" spans="1:37" ht="15.7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row>
    <row r="372" spans="1:37" ht="15.7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row>
    <row r="373" spans="1:37" ht="15.7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row>
    <row r="374" spans="1:37" ht="15.7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row>
    <row r="375" spans="1:37" ht="15.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row>
    <row r="376" spans="1:37" ht="15.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row>
    <row r="377" spans="1:37" ht="15.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row>
    <row r="378" spans="1:37" ht="15.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row>
    <row r="379" spans="1:37" ht="15.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row>
    <row r="380" spans="1:37" ht="15.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row>
    <row r="381" spans="1:37" ht="15.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row>
    <row r="382" spans="1:37" ht="15.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row>
    <row r="383" spans="1:37" ht="15.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row>
    <row r="384" spans="1:37" ht="15.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row>
    <row r="385" spans="1:37" ht="15.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row>
    <row r="386" spans="1:37" ht="15.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row>
    <row r="387" spans="1:37" ht="15.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row>
    <row r="388" spans="1:37" ht="15.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row>
    <row r="389" spans="1:37" ht="15.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row>
    <row r="390" spans="1:37" ht="15.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row>
    <row r="391" spans="1:37" ht="15.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row>
    <row r="392" spans="1:37" ht="15.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row>
    <row r="393" spans="1:37" ht="15.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row>
    <row r="394" spans="1:37" ht="15.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row>
    <row r="395" spans="1:37" ht="15.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row>
    <row r="396" spans="1:37" ht="15.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row>
    <row r="397" spans="1:37" ht="15.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row>
    <row r="398" spans="1:37" ht="15.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row>
    <row r="399" spans="1:37" ht="15.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row>
    <row r="400" spans="1:37" ht="15.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row>
    <row r="401" spans="1:37" ht="15.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row>
    <row r="402" spans="1:37" ht="15.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row>
    <row r="403" spans="1:37" ht="15.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row>
    <row r="404" spans="1:37" ht="15.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row>
    <row r="405" spans="1:37" ht="15.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row>
    <row r="406" spans="1:37" ht="15.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row>
    <row r="407" spans="1:37" ht="15.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row>
    <row r="408" spans="1:37" ht="15.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row>
    <row r="409" spans="1:37" ht="15.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row>
    <row r="410" spans="1:37" ht="15.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row>
    <row r="411" spans="1:37" ht="15.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row>
    <row r="412" spans="1:37" ht="15.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row>
    <row r="413" spans="1:37" ht="15.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row>
    <row r="414" spans="1:37" ht="15.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row>
    <row r="415" spans="1:37" ht="15.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row>
    <row r="416" spans="1:37" ht="15.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row>
    <row r="417" spans="1:37" ht="15.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row>
    <row r="418" spans="1:37" ht="15.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row>
    <row r="419" spans="1:37" ht="15.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row>
    <row r="420" spans="1:37" ht="15.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row>
    <row r="421" spans="1:37" ht="15.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c r="AI421" s="14"/>
      <c r="AJ421" s="14"/>
      <c r="AK421" s="14"/>
    </row>
    <row r="422" spans="1:37" ht="15.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c r="AI422" s="14"/>
      <c r="AJ422" s="14"/>
      <c r="AK422" s="14"/>
    </row>
    <row r="423" spans="1:37" ht="15.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row>
    <row r="424" spans="1:37" ht="15.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row>
    <row r="425" spans="1:37" ht="15.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row>
    <row r="426" spans="1:37" ht="15.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row>
    <row r="427" spans="1:37" ht="15.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c r="AC427" s="14"/>
      <c r="AD427" s="14"/>
      <c r="AE427" s="14"/>
      <c r="AF427" s="14"/>
      <c r="AG427" s="14"/>
      <c r="AH427" s="14"/>
      <c r="AI427" s="14"/>
      <c r="AJ427" s="14"/>
      <c r="AK427" s="14"/>
    </row>
    <row r="428" spans="1:37" ht="15.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row>
    <row r="429" spans="1:37" ht="15.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row>
    <row r="430" spans="1:37" ht="15.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row>
    <row r="431" spans="1:37" ht="15.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c r="AC431" s="14"/>
      <c r="AD431" s="14"/>
      <c r="AE431" s="14"/>
      <c r="AF431" s="14"/>
      <c r="AG431" s="14"/>
      <c r="AH431" s="14"/>
      <c r="AI431" s="14"/>
      <c r="AJ431" s="14"/>
      <c r="AK431" s="14"/>
    </row>
    <row r="432" spans="1:37" ht="15.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row>
    <row r="433" spans="1:37" ht="15.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row>
    <row r="434" spans="1:37" ht="15.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c r="AD434" s="14"/>
      <c r="AE434" s="14"/>
      <c r="AF434" s="14"/>
      <c r="AG434" s="14"/>
      <c r="AH434" s="14"/>
      <c r="AI434" s="14"/>
      <c r="AJ434" s="14"/>
      <c r="AK434" s="14"/>
    </row>
    <row r="435" spans="1:37" ht="15.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c r="AC435" s="14"/>
      <c r="AD435" s="14"/>
      <c r="AE435" s="14"/>
      <c r="AF435" s="14"/>
      <c r="AG435" s="14"/>
      <c r="AH435" s="14"/>
      <c r="AI435" s="14"/>
      <c r="AJ435" s="14"/>
      <c r="AK435" s="14"/>
    </row>
    <row r="436" spans="1:37" ht="15.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row>
    <row r="437" spans="1:37" ht="15.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c r="AC437" s="14"/>
      <c r="AD437" s="14"/>
      <c r="AE437" s="14"/>
      <c r="AF437" s="14"/>
      <c r="AG437" s="14"/>
      <c r="AH437" s="14"/>
      <c r="AI437" s="14"/>
      <c r="AJ437" s="14"/>
      <c r="AK437" s="14"/>
    </row>
    <row r="438" spans="1:37" ht="15.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c r="AC438" s="14"/>
      <c r="AD438" s="14"/>
      <c r="AE438" s="14"/>
      <c r="AF438" s="14"/>
      <c r="AG438" s="14"/>
      <c r="AH438" s="14"/>
      <c r="AI438" s="14"/>
      <c r="AJ438" s="14"/>
      <c r="AK438" s="14"/>
    </row>
    <row r="439" spans="1:37" ht="15.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c r="AC439" s="14"/>
      <c r="AD439" s="14"/>
      <c r="AE439" s="14"/>
      <c r="AF439" s="14"/>
      <c r="AG439" s="14"/>
      <c r="AH439" s="14"/>
      <c r="AI439" s="14"/>
      <c r="AJ439" s="14"/>
      <c r="AK439" s="14"/>
    </row>
    <row r="440" spans="1:37" ht="15.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row>
    <row r="441" spans="1:37" ht="15.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c r="AD441" s="14"/>
      <c r="AE441" s="14"/>
      <c r="AF441" s="14"/>
      <c r="AG441" s="14"/>
      <c r="AH441" s="14"/>
      <c r="AI441" s="14"/>
      <c r="AJ441" s="14"/>
      <c r="AK441" s="14"/>
    </row>
    <row r="442" spans="1:37" ht="15.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row>
    <row r="443" spans="1:37" ht="15.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row>
    <row r="444" spans="1:37" ht="15.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c r="AE444" s="14"/>
      <c r="AF444" s="14"/>
      <c r="AG444" s="14"/>
      <c r="AH444" s="14"/>
      <c r="AI444" s="14"/>
      <c r="AJ444" s="14"/>
      <c r="AK444" s="14"/>
    </row>
    <row r="445" spans="1:37" ht="15.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c r="AD445" s="14"/>
      <c r="AE445" s="14"/>
      <c r="AF445" s="14"/>
      <c r="AG445" s="14"/>
      <c r="AH445" s="14"/>
      <c r="AI445" s="14"/>
      <c r="AJ445" s="14"/>
      <c r="AK445" s="14"/>
    </row>
    <row r="446" spans="1:37" ht="15.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row>
    <row r="447" spans="1:37" ht="15.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c r="AC447" s="14"/>
      <c r="AD447" s="14"/>
      <c r="AE447" s="14"/>
      <c r="AF447" s="14"/>
      <c r="AG447" s="14"/>
      <c r="AH447" s="14"/>
      <c r="AI447" s="14"/>
      <c r="AJ447" s="14"/>
      <c r="AK447" s="14"/>
    </row>
    <row r="448" spans="1:37" ht="15.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c r="AD448" s="14"/>
      <c r="AE448" s="14"/>
      <c r="AF448" s="14"/>
      <c r="AG448" s="14"/>
      <c r="AH448" s="14"/>
      <c r="AI448" s="14"/>
      <c r="AJ448" s="14"/>
      <c r="AK448" s="14"/>
    </row>
    <row r="449" spans="1:37" ht="15.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c r="AF449" s="14"/>
      <c r="AG449" s="14"/>
      <c r="AH449" s="14"/>
      <c r="AI449" s="14"/>
      <c r="AJ449" s="14"/>
      <c r="AK449" s="14"/>
    </row>
    <row r="450" spans="1:37" ht="15.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c r="AE450" s="14"/>
      <c r="AF450" s="14"/>
      <c r="AG450" s="14"/>
      <c r="AH450" s="14"/>
      <c r="AI450" s="14"/>
      <c r="AJ450" s="14"/>
      <c r="AK450" s="14"/>
    </row>
    <row r="451" spans="1:37" ht="15.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c r="AD451" s="14"/>
      <c r="AE451" s="14"/>
      <c r="AF451" s="14"/>
      <c r="AG451" s="14"/>
      <c r="AH451" s="14"/>
      <c r="AI451" s="14"/>
      <c r="AJ451" s="14"/>
      <c r="AK451" s="14"/>
    </row>
    <row r="452" spans="1:37" ht="15.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c r="AD452" s="14"/>
      <c r="AE452" s="14"/>
      <c r="AF452" s="14"/>
      <c r="AG452" s="14"/>
      <c r="AH452" s="14"/>
      <c r="AI452" s="14"/>
      <c r="AJ452" s="14"/>
      <c r="AK452" s="14"/>
    </row>
    <row r="453" spans="1:37" ht="15.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c r="AC453" s="14"/>
      <c r="AD453" s="14"/>
      <c r="AE453" s="14"/>
      <c r="AF453" s="14"/>
      <c r="AG453" s="14"/>
      <c r="AH453" s="14"/>
      <c r="AI453" s="14"/>
      <c r="AJ453" s="14"/>
      <c r="AK453" s="14"/>
    </row>
    <row r="454" spans="1:37" ht="15.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c r="AC454" s="14"/>
      <c r="AD454" s="14"/>
      <c r="AE454" s="14"/>
      <c r="AF454" s="14"/>
      <c r="AG454" s="14"/>
      <c r="AH454" s="14"/>
      <c r="AI454" s="14"/>
      <c r="AJ454" s="14"/>
      <c r="AK454" s="14"/>
    </row>
    <row r="455" spans="1:37" ht="15.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c r="AC455" s="14"/>
      <c r="AD455" s="14"/>
      <c r="AE455" s="14"/>
      <c r="AF455" s="14"/>
      <c r="AG455" s="14"/>
      <c r="AH455" s="14"/>
      <c r="AI455" s="14"/>
      <c r="AJ455" s="14"/>
      <c r="AK455" s="14"/>
    </row>
    <row r="456" spans="1:37" ht="15.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row>
    <row r="457" spans="1:37" ht="15.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c r="AD457" s="14"/>
      <c r="AE457" s="14"/>
      <c r="AF457" s="14"/>
      <c r="AG457" s="14"/>
      <c r="AH457" s="14"/>
      <c r="AI457" s="14"/>
      <c r="AJ457" s="14"/>
      <c r="AK457" s="14"/>
    </row>
    <row r="458" spans="1:37" ht="15.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c r="AD458" s="14"/>
      <c r="AE458" s="14"/>
      <c r="AF458" s="14"/>
      <c r="AG458" s="14"/>
      <c r="AH458" s="14"/>
      <c r="AI458" s="14"/>
      <c r="AJ458" s="14"/>
      <c r="AK458" s="14"/>
    </row>
    <row r="459" spans="1:37"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c r="AD459" s="14"/>
      <c r="AE459" s="14"/>
      <c r="AF459" s="14"/>
      <c r="AG459" s="14"/>
      <c r="AH459" s="14"/>
      <c r="AI459" s="14"/>
      <c r="AJ459" s="14"/>
      <c r="AK459" s="14"/>
    </row>
    <row r="460" spans="1:37"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c r="AD460" s="14"/>
      <c r="AE460" s="14"/>
      <c r="AF460" s="14"/>
      <c r="AG460" s="14"/>
      <c r="AH460" s="14"/>
      <c r="AI460" s="14"/>
      <c r="AJ460" s="14"/>
      <c r="AK460" s="14"/>
    </row>
    <row r="461" spans="1:37"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c r="AD461" s="14"/>
      <c r="AE461" s="14"/>
      <c r="AF461" s="14"/>
      <c r="AG461" s="14"/>
      <c r="AH461" s="14"/>
      <c r="AI461" s="14"/>
      <c r="AJ461" s="14"/>
      <c r="AK461" s="14"/>
    </row>
    <row r="462" spans="1:37"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c r="AE462" s="14"/>
      <c r="AF462" s="14"/>
      <c r="AG462" s="14"/>
      <c r="AH462" s="14"/>
      <c r="AI462" s="14"/>
      <c r="AJ462" s="14"/>
      <c r="AK462" s="14"/>
    </row>
    <row r="463" spans="1:37"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c r="AD463" s="14"/>
      <c r="AE463" s="14"/>
      <c r="AF463" s="14"/>
      <c r="AG463" s="14"/>
      <c r="AH463" s="14"/>
      <c r="AI463" s="14"/>
      <c r="AJ463" s="14"/>
      <c r="AK463" s="14"/>
    </row>
    <row r="464" spans="1:37"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c r="AC464" s="14"/>
      <c r="AD464" s="14"/>
      <c r="AE464" s="14"/>
      <c r="AF464" s="14"/>
      <c r="AG464" s="14"/>
      <c r="AH464" s="14"/>
      <c r="AI464" s="14"/>
      <c r="AJ464" s="14"/>
      <c r="AK464" s="14"/>
    </row>
    <row r="465" spans="1:37"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c r="AD465" s="14"/>
      <c r="AE465" s="14"/>
      <c r="AF465" s="14"/>
      <c r="AG465" s="14"/>
      <c r="AH465" s="14"/>
      <c r="AI465" s="14"/>
      <c r="AJ465" s="14"/>
      <c r="AK465" s="14"/>
    </row>
    <row r="466" spans="1:37"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row>
    <row r="467" spans="1:37"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c r="AD467" s="14"/>
      <c r="AE467" s="14"/>
      <c r="AF467" s="14"/>
      <c r="AG467" s="14"/>
      <c r="AH467" s="14"/>
      <c r="AI467" s="14"/>
      <c r="AJ467" s="14"/>
      <c r="AK467" s="14"/>
    </row>
    <row r="468" spans="1:37"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c r="AC468" s="14"/>
      <c r="AD468" s="14"/>
      <c r="AE468" s="14"/>
      <c r="AF468" s="14"/>
      <c r="AG468" s="14"/>
      <c r="AH468" s="14"/>
      <c r="AI468" s="14"/>
      <c r="AJ468" s="14"/>
      <c r="AK468" s="14"/>
    </row>
    <row r="469" spans="1:37"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c r="AC469" s="14"/>
      <c r="AD469" s="14"/>
      <c r="AE469" s="14"/>
      <c r="AF469" s="14"/>
      <c r="AG469" s="14"/>
      <c r="AH469" s="14"/>
      <c r="AI469" s="14"/>
      <c r="AJ469" s="14"/>
      <c r="AK469" s="14"/>
    </row>
    <row r="470" spans="1:37"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row>
    <row r="471" spans="1:37"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c r="AE471" s="14"/>
      <c r="AF471" s="14"/>
      <c r="AG471" s="14"/>
      <c r="AH471" s="14"/>
      <c r="AI471" s="14"/>
      <c r="AJ471" s="14"/>
      <c r="AK471" s="14"/>
    </row>
    <row r="472" spans="1:37"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c r="AD472" s="14"/>
      <c r="AE472" s="14"/>
      <c r="AF472" s="14"/>
      <c r="AG472" s="14"/>
      <c r="AH472" s="14"/>
      <c r="AI472" s="14"/>
      <c r="AJ472" s="14"/>
      <c r="AK472" s="14"/>
    </row>
    <row r="473" spans="1:37"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c r="AD473" s="14"/>
      <c r="AE473" s="14"/>
      <c r="AF473" s="14"/>
      <c r="AG473" s="14"/>
      <c r="AH473" s="14"/>
      <c r="AI473" s="14"/>
      <c r="AJ473" s="14"/>
      <c r="AK473" s="14"/>
    </row>
    <row r="474" spans="1:37"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c r="AF474" s="14"/>
      <c r="AG474" s="14"/>
      <c r="AH474" s="14"/>
      <c r="AI474" s="14"/>
      <c r="AJ474" s="14"/>
      <c r="AK474" s="14"/>
    </row>
    <row r="475" spans="1:37"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c r="AD475" s="14"/>
      <c r="AE475" s="14"/>
      <c r="AF475" s="14"/>
      <c r="AG475" s="14"/>
      <c r="AH475" s="14"/>
      <c r="AI475" s="14"/>
      <c r="AJ475" s="14"/>
      <c r="AK475" s="14"/>
    </row>
    <row r="476" spans="1:37"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row>
    <row r="477" spans="1:37"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c r="AC477" s="14"/>
      <c r="AD477" s="14"/>
      <c r="AE477" s="14"/>
      <c r="AF477" s="14"/>
      <c r="AG477" s="14"/>
      <c r="AH477" s="14"/>
      <c r="AI477" s="14"/>
      <c r="AJ477" s="14"/>
      <c r="AK477" s="14"/>
    </row>
    <row r="478" spans="1:37"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c r="AD478" s="14"/>
      <c r="AE478" s="14"/>
      <c r="AF478" s="14"/>
      <c r="AG478" s="14"/>
      <c r="AH478" s="14"/>
      <c r="AI478" s="14"/>
      <c r="AJ478" s="14"/>
      <c r="AK478" s="14"/>
    </row>
    <row r="479" spans="1:37"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c r="AD479" s="14"/>
      <c r="AE479" s="14"/>
      <c r="AF479" s="14"/>
      <c r="AG479" s="14"/>
      <c r="AH479" s="14"/>
      <c r="AI479" s="14"/>
      <c r="AJ479" s="14"/>
      <c r="AK479" s="14"/>
    </row>
    <row r="480" spans="1:37"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c r="AD480" s="14"/>
      <c r="AE480" s="14"/>
      <c r="AF480" s="14"/>
      <c r="AG480" s="14"/>
      <c r="AH480" s="14"/>
      <c r="AI480" s="14"/>
      <c r="AJ480" s="14"/>
      <c r="AK480" s="14"/>
    </row>
    <row r="481" spans="1:37"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row>
    <row r="482" spans="1:37"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row>
    <row r="483" spans="1:37"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c r="AD483" s="14"/>
      <c r="AE483" s="14"/>
      <c r="AF483" s="14"/>
      <c r="AG483" s="14"/>
      <c r="AH483" s="14"/>
      <c r="AI483" s="14"/>
      <c r="AJ483" s="14"/>
      <c r="AK483" s="14"/>
    </row>
    <row r="484" spans="1:37"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c r="AD484" s="14"/>
      <c r="AE484" s="14"/>
      <c r="AF484" s="14"/>
      <c r="AG484" s="14"/>
      <c r="AH484" s="14"/>
      <c r="AI484" s="14"/>
      <c r="AJ484" s="14"/>
      <c r="AK484" s="14"/>
    </row>
    <row r="485" spans="1:37"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c r="AD485" s="14"/>
      <c r="AE485" s="14"/>
      <c r="AF485" s="14"/>
      <c r="AG485" s="14"/>
      <c r="AH485" s="14"/>
      <c r="AI485" s="14"/>
      <c r="AJ485" s="14"/>
      <c r="AK485" s="14"/>
    </row>
    <row r="486" spans="1:37"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c r="AC486" s="14"/>
      <c r="AD486" s="14"/>
      <c r="AE486" s="14"/>
      <c r="AF486" s="14"/>
      <c r="AG486" s="14"/>
      <c r="AH486" s="14"/>
      <c r="AI486" s="14"/>
      <c r="AJ486" s="14"/>
      <c r="AK486" s="14"/>
    </row>
    <row r="487" spans="1:37"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c r="AC487" s="14"/>
      <c r="AD487" s="14"/>
      <c r="AE487" s="14"/>
      <c r="AF487" s="14"/>
      <c r="AG487" s="14"/>
      <c r="AH487" s="14"/>
      <c r="AI487" s="14"/>
      <c r="AJ487" s="14"/>
      <c r="AK487" s="14"/>
    </row>
    <row r="488" spans="1:37"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c r="AC488" s="14"/>
      <c r="AD488" s="14"/>
      <c r="AE488" s="14"/>
      <c r="AF488" s="14"/>
      <c r="AG488" s="14"/>
      <c r="AH488" s="14"/>
      <c r="AI488" s="14"/>
      <c r="AJ488" s="14"/>
      <c r="AK488" s="14"/>
    </row>
    <row r="489" spans="1:37"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c r="AC489" s="14"/>
      <c r="AD489" s="14"/>
      <c r="AE489" s="14"/>
      <c r="AF489" s="14"/>
      <c r="AG489" s="14"/>
      <c r="AH489" s="14"/>
      <c r="AI489" s="14"/>
      <c r="AJ489" s="14"/>
      <c r="AK489" s="14"/>
    </row>
    <row r="490" spans="1:37"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row>
    <row r="491" spans="1:37"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c r="AD491" s="14"/>
      <c r="AE491" s="14"/>
      <c r="AF491" s="14"/>
      <c r="AG491" s="14"/>
      <c r="AH491" s="14"/>
      <c r="AI491" s="14"/>
      <c r="AJ491" s="14"/>
      <c r="AK491" s="14"/>
    </row>
    <row r="492" spans="1:37"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row>
    <row r="493" spans="1:37"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c r="AD493" s="14"/>
      <c r="AE493" s="14"/>
      <c r="AF493" s="14"/>
      <c r="AG493" s="14"/>
      <c r="AH493" s="14"/>
      <c r="AI493" s="14"/>
      <c r="AJ493" s="14"/>
      <c r="AK493" s="14"/>
    </row>
    <row r="494" spans="1:37"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row>
    <row r="495" spans="1:37"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c r="AC495" s="14"/>
      <c r="AD495" s="14"/>
      <c r="AE495" s="14"/>
      <c r="AF495" s="14"/>
      <c r="AG495" s="14"/>
      <c r="AH495" s="14"/>
      <c r="AI495" s="14"/>
      <c r="AJ495" s="14"/>
      <c r="AK495" s="14"/>
    </row>
    <row r="496" spans="1:37"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c r="AD496" s="14"/>
      <c r="AE496" s="14"/>
      <c r="AF496" s="14"/>
      <c r="AG496" s="14"/>
      <c r="AH496" s="14"/>
      <c r="AI496" s="14"/>
      <c r="AJ496" s="14"/>
      <c r="AK496" s="14"/>
    </row>
    <row r="497" spans="1:37"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c r="AC497" s="14"/>
      <c r="AD497" s="14"/>
      <c r="AE497" s="14"/>
      <c r="AF497" s="14"/>
      <c r="AG497" s="14"/>
      <c r="AH497" s="14"/>
      <c r="AI497" s="14"/>
      <c r="AJ497" s="14"/>
      <c r="AK497" s="14"/>
    </row>
    <row r="498" spans="1:37"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c r="AE498" s="14"/>
      <c r="AF498" s="14"/>
      <c r="AG498" s="14"/>
      <c r="AH498" s="14"/>
      <c r="AI498" s="14"/>
      <c r="AJ498" s="14"/>
      <c r="AK498" s="14"/>
    </row>
    <row r="499" spans="1:37"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c r="AC499" s="14"/>
      <c r="AD499" s="14"/>
      <c r="AE499" s="14"/>
      <c r="AF499" s="14"/>
      <c r="AG499" s="14"/>
      <c r="AH499" s="14"/>
      <c r="AI499" s="14"/>
      <c r="AJ499" s="14"/>
      <c r="AK499" s="14"/>
    </row>
    <row r="500" spans="1:37"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c r="AC500" s="14"/>
      <c r="AD500" s="14"/>
      <c r="AE500" s="14"/>
      <c r="AF500" s="14"/>
      <c r="AG500" s="14"/>
      <c r="AH500" s="14"/>
      <c r="AI500" s="14"/>
      <c r="AJ500" s="14"/>
      <c r="AK500" s="14"/>
    </row>
    <row r="501" spans="1:37"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row>
    <row r="502" spans="1:37"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c r="AD502" s="14"/>
      <c r="AE502" s="14"/>
      <c r="AF502" s="14"/>
      <c r="AG502" s="14"/>
      <c r="AH502" s="14"/>
      <c r="AI502" s="14"/>
      <c r="AJ502" s="14"/>
      <c r="AK502" s="14"/>
    </row>
    <row r="503" spans="1:37"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c r="AC503" s="14"/>
      <c r="AD503" s="14"/>
      <c r="AE503" s="14"/>
      <c r="AF503" s="14"/>
      <c r="AG503" s="14"/>
      <c r="AH503" s="14"/>
      <c r="AI503" s="14"/>
      <c r="AJ503" s="14"/>
      <c r="AK503" s="14"/>
    </row>
    <row r="504" spans="1:37"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c r="AD504" s="14"/>
      <c r="AE504" s="14"/>
      <c r="AF504" s="14"/>
      <c r="AG504" s="14"/>
      <c r="AH504" s="14"/>
      <c r="AI504" s="14"/>
      <c r="AJ504" s="14"/>
      <c r="AK504" s="14"/>
    </row>
    <row r="505" spans="1:37"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row>
    <row r="506" spans="1:37"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c r="AE506" s="14"/>
      <c r="AF506" s="14"/>
      <c r="AG506" s="14"/>
      <c r="AH506" s="14"/>
      <c r="AI506" s="14"/>
      <c r="AJ506" s="14"/>
      <c r="AK506" s="14"/>
    </row>
    <row r="507" spans="1:37"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c r="AC507" s="14"/>
      <c r="AD507" s="14"/>
      <c r="AE507" s="14"/>
      <c r="AF507" s="14"/>
      <c r="AG507" s="14"/>
      <c r="AH507" s="14"/>
      <c r="AI507" s="14"/>
      <c r="AJ507" s="14"/>
      <c r="AK507" s="14"/>
    </row>
    <row r="508" spans="1:37"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c r="AC508" s="14"/>
      <c r="AD508" s="14"/>
      <c r="AE508" s="14"/>
      <c r="AF508" s="14"/>
      <c r="AG508" s="14"/>
      <c r="AH508" s="14"/>
      <c r="AI508" s="14"/>
      <c r="AJ508" s="14"/>
      <c r="AK508" s="14"/>
    </row>
    <row r="509" spans="1:37"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c r="AB509" s="14"/>
      <c r="AC509" s="14"/>
      <c r="AD509" s="14"/>
      <c r="AE509" s="14"/>
      <c r="AF509" s="14"/>
      <c r="AG509" s="14"/>
      <c r="AH509" s="14"/>
      <c r="AI509" s="14"/>
      <c r="AJ509" s="14"/>
      <c r="AK509" s="14"/>
    </row>
    <row r="510" spans="1:37"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c r="AB510" s="14"/>
      <c r="AC510" s="14"/>
      <c r="AD510" s="14"/>
      <c r="AE510" s="14"/>
      <c r="AF510" s="14"/>
      <c r="AG510" s="14"/>
      <c r="AH510" s="14"/>
      <c r="AI510" s="14"/>
      <c r="AJ510" s="14"/>
      <c r="AK510" s="14"/>
    </row>
    <row r="511" spans="1:37"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c r="AB511" s="14"/>
      <c r="AC511" s="14"/>
      <c r="AD511" s="14"/>
      <c r="AE511" s="14"/>
      <c r="AF511" s="14"/>
      <c r="AG511" s="14"/>
      <c r="AH511" s="14"/>
      <c r="AI511" s="14"/>
      <c r="AJ511" s="14"/>
      <c r="AK511" s="14"/>
    </row>
    <row r="512" spans="1:37"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c r="AC512" s="14"/>
      <c r="AD512" s="14"/>
      <c r="AE512" s="14"/>
      <c r="AF512" s="14"/>
      <c r="AG512" s="14"/>
      <c r="AH512" s="14"/>
      <c r="AI512" s="14"/>
      <c r="AJ512" s="14"/>
      <c r="AK512" s="14"/>
    </row>
    <row r="513" spans="1:37"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c r="AB513" s="14"/>
      <c r="AC513" s="14"/>
      <c r="AD513" s="14"/>
      <c r="AE513" s="14"/>
      <c r="AF513" s="14"/>
      <c r="AG513" s="14"/>
      <c r="AH513" s="14"/>
      <c r="AI513" s="14"/>
      <c r="AJ513" s="14"/>
      <c r="AK513" s="14"/>
    </row>
    <row r="514" spans="1:37"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c r="AC514" s="14"/>
      <c r="AD514" s="14"/>
      <c r="AE514" s="14"/>
      <c r="AF514" s="14"/>
      <c r="AG514" s="14"/>
      <c r="AH514" s="14"/>
      <c r="AI514" s="14"/>
      <c r="AJ514" s="14"/>
      <c r="AK514" s="14"/>
    </row>
    <row r="515" spans="1:37"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c r="AB515" s="14"/>
      <c r="AC515" s="14"/>
      <c r="AD515" s="14"/>
      <c r="AE515" s="14"/>
      <c r="AF515" s="14"/>
      <c r="AG515" s="14"/>
      <c r="AH515" s="14"/>
      <c r="AI515" s="14"/>
      <c r="AJ515" s="14"/>
      <c r="AK515" s="14"/>
    </row>
    <row r="516" spans="1:37"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c r="AD516" s="14"/>
      <c r="AE516" s="14"/>
      <c r="AF516" s="14"/>
      <c r="AG516" s="14"/>
      <c r="AH516" s="14"/>
      <c r="AI516" s="14"/>
      <c r="AJ516" s="14"/>
      <c r="AK516" s="14"/>
    </row>
    <row r="517" spans="1:37"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c r="AB517" s="14"/>
      <c r="AC517" s="14"/>
      <c r="AD517" s="14"/>
      <c r="AE517" s="14"/>
      <c r="AF517" s="14"/>
      <c r="AG517" s="14"/>
      <c r="AH517" s="14"/>
      <c r="AI517" s="14"/>
      <c r="AJ517" s="14"/>
      <c r="AK517" s="14"/>
    </row>
    <row r="518" spans="1:37"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c r="AB518" s="14"/>
      <c r="AC518" s="14"/>
      <c r="AD518" s="14"/>
      <c r="AE518" s="14"/>
      <c r="AF518" s="14"/>
      <c r="AG518" s="14"/>
      <c r="AH518" s="14"/>
      <c r="AI518" s="14"/>
      <c r="AJ518" s="14"/>
      <c r="AK518" s="14"/>
    </row>
    <row r="519" spans="1:37"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c r="AB519" s="14"/>
      <c r="AC519" s="14"/>
      <c r="AD519" s="14"/>
      <c r="AE519" s="14"/>
      <c r="AF519" s="14"/>
      <c r="AG519" s="14"/>
      <c r="AH519" s="14"/>
      <c r="AI519" s="14"/>
      <c r="AJ519" s="14"/>
      <c r="AK519" s="14"/>
    </row>
    <row r="520" spans="1:37"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c r="AB520" s="14"/>
      <c r="AC520" s="14"/>
      <c r="AD520" s="14"/>
      <c r="AE520" s="14"/>
      <c r="AF520" s="14"/>
      <c r="AG520" s="14"/>
      <c r="AH520" s="14"/>
      <c r="AI520" s="14"/>
      <c r="AJ520" s="14"/>
      <c r="AK520" s="14"/>
    </row>
    <row r="521" spans="1:37"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c r="AC521" s="14"/>
      <c r="AD521" s="14"/>
      <c r="AE521" s="14"/>
      <c r="AF521" s="14"/>
      <c r="AG521" s="14"/>
      <c r="AH521" s="14"/>
      <c r="AI521" s="14"/>
      <c r="AJ521" s="14"/>
      <c r="AK521" s="14"/>
    </row>
    <row r="522" spans="1:37"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c r="AC522" s="14"/>
      <c r="AD522" s="14"/>
      <c r="AE522" s="14"/>
      <c r="AF522" s="14"/>
      <c r="AG522" s="14"/>
      <c r="AH522" s="14"/>
      <c r="AI522" s="14"/>
      <c r="AJ522" s="14"/>
      <c r="AK522" s="14"/>
    </row>
    <row r="523" spans="1:37"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c r="AC523" s="14"/>
      <c r="AD523" s="14"/>
      <c r="AE523" s="14"/>
      <c r="AF523" s="14"/>
      <c r="AG523" s="14"/>
      <c r="AH523" s="14"/>
      <c r="AI523" s="14"/>
      <c r="AJ523" s="14"/>
      <c r="AK523" s="14"/>
    </row>
    <row r="524" spans="1:37"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c r="AB524" s="14"/>
      <c r="AC524" s="14"/>
      <c r="AD524" s="14"/>
      <c r="AE524" s="14"/>
      <c r="AF524" s="14"/>
      <c r="AG524" s="14"/>
      <c r="AH524" s="14"/>
      <c r="AI524" s="14"/>
      <c r="AJ524" s="14"/>
      <c r="AK524" s="14"/>
    </row>
    <row r="525" spans="1:37"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c r="AB525" s="14"/>
      <c r="AC525" s="14"/>
      <c r="AD525" s="14"/>
      <c r="AE525" s="14"/>
      <c r="AF525" s="14"/>
      <c r="AG525" s="14"/>
      <c r="AH525" s="14"/>
      <c r="AI525" s="14"/>
      <c r="AJ525" s="14"/>
      <c r="AK525" s="14"/>
    </row>
    <row r="526" spans="1:37"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c r="AB526" s="14"/>
      <c r="AC526" s="14"/>
      <c r="AD526" s="14"/>
      <c r="AE526" s="14"/>
      <c r="AF526" s="14"/>
      <c r="AG526" s="14"/>
      <c r="AH526" s="14"/>
      <c r="AI526" s="14"/>
      <c r="AJ526" s="14"/>
      <c r="AK526" s="14"/>
    </row>
    <row r="527" spans="1:37"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c r="AC527" s="14"/>
      <c r="AD527" s="14"/>
      <c r="AE527" s="14"/>
      <c r="AF527" s="14"/>
      <c r="AG527" s="14"/>
      <c r="AH527" s="14"/>
      <c r="AI527" s="14"/>
      <c r="AJ527" s="14"/>
      <c r="AK527" s="14"/>
    </row>
    <row r="528" spans="1:37"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c r="AC528" s="14"/>
      <c r="AD528" s="14"/>
      <c r="AE528" s="14"/>
      <c r="AF528" s="14"/>
      <c r="AG528" s="14"/>
      <c r="AH528" s="14"/>
      <c r="AI528" s="14"/>
      <c r="AJ528" s="14"/>
      <c r="AK528" s="14"/>
    </row>
    <row r="529" spans="1:37"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c r="AC529" s="14"/>
      <c r="AD529" s="14"/>
      <c r="AE529" s="14"/>
      <c r="AF529" s="14"/>
      <c r="AG529" s="14"/>
      <c r="AH529" s="14"/>
      <c r="AI529" s="14"/>
      <c r="AJ529" s="14"/>
      <c r="AK529" s="14"/>
    </row>
    <row r="530" spans="1:37"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c r="AC530" s="14"/>
      <c r="AD530" s="14"/>
      <c r="AE530" s="14"/>
      <c r="AF530" s="14"/>
      <c r="AG530" s="14"/>
      <c r="AH530" s="14"/>
      <c r="AI530" s="14"/>
      <c r="AJ530" s="14"/>
      <c r="AK530" s="14"/>
    </row>
    <row r="531" spans="1:37"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c r="AB531" s="14"/>
      <c r="AC531" s="14"/>
      <c r="AD531" s="14"/>
      <c r="AE531" s="14"/>
      <c r="AF531" s="14"/>
      <c r="AG531" s="14"/>
      <c r="AH531" s="14"/>
      <c r="AI531" s="14"/>
      <c r="AJ531" s="14"/>
      <c r="AK531" s="14"/>
    </row>
    <row r="532" spans="1:37"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c r="AB532" s="14"/>
      <c r="AC532" s="14"/>
      <c r="AD532" s="14"/>
      <c r="AE532" s="14"/>
      <c r="AF532" s="14"/>
      <c r="AG532" s="14"/>
      <c r="AH532" s="14"/>
      <c r="AI532" s="14"/>
      <c r="AJ532" s="14"/>
      <c r="AK532" s="14"/>
    </row>
    <row r="533" spans="1:37"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c r="AB533" s="14"/>
      <c r="AC533" s="14"/>
      <c r="AD533" s="14"/>
      <c r="AE533" s="14"/>
      <c r="AF533" s="14"/>
      <c r="AG533" s="14"/>
      <c r="AH533" s="14"/>
      <c r="AI533" s="14"/>
      <c r="AJ533" s="14"/>
      <c r="AK533" s="14"/>
    </row>
    <row r="534" spans="1:37"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c r="AC534" s="14"/>
      <c r="AD534" s="14"/>
      <c r="AE534" s="14"/>
      <c r="AF534" s="14"/>
      <c r="AG534" s="14"/>
      <c r="AH534" s="14"/>
      <c r="AI534" s="14"/>
      <c r="AJ534" s="14"/>
      <c r="AK534" s="14"/>
    </row>
    <row r="535" spans="1:37"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c r="AB535" s="14"/>
      <c r="AC535" s="14"/>
      <c r="AD535" s="14"/>
      <c r="AE535" s="14"/>
      <c r="AF535" s="14"/>
      <c r="AG535" s="14"/>
      <c r="AH535" s="14"/>
      <c r="AI535" s="14"/>
      <c r="AJ535" s="14"/>
      <c r="AK535" s="14"/>
    </row>
    <row r="536" spans="1:37"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c r="AC536" s="14"/>
      <c r="AD536" s="14"/>
      <c r="AE536" s="14"/>
      <c r="AF536" s="14"/>
      <c r="AG536" s="14"/>
      <c r="AH536" s="14"/>
      <c r="AI536" s="14"/>
      <c r="AJ536" s="14"/>
      <c r="AK536" s="14"/>
    </row>
    <row r="537" spans="1:37"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c r="AC537" s="14"/>
      <c r="AD537" s="14"/>
      <c r="AE537" s="14"/>
      <c r="AF537" s="14"/>
      <c r="AG537" s="14"/>
      <c r="AH537" s="14"/>
      <c r="AI537" s="14"/>
      <c r="AJ537" s="14"/>
      <c r="AK537" s="14"/>
    </row>
    <row r="538" spans="1:37"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c r="AD538" s="14"/>
      <c r="AE538" s="14"/>
      <c r="AF538" s="14"/>
      <c r="AG538" s="14"/>
      <c r="AH538" s="14"/>
      <c r="AI538" s="14"/>
      <c r="AJ538" s="14"/>
      <c r="AK538" s="14"/>
    </row>
    <row r="539" spans="1:37"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c r="AC539" s="14"/>
      <c r="AD539" s="14"/>
      <c r="AE539" s="14"/>
      <c r="AF539" s="14"/>
      <c r="AG539" s="14"/>
      <c r="AH539" s="14"/>
      <c r="AI539" s="14"/>
      <c r="AJ539" s="14"/>
      <c r="AK539" s="14"/>
    </row>
    <row r="540" spans="1:37"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c r="AC540" s="14"/>
      <c r="AD540" s="14"/>
      <c r="AE540" s="14"/>
      <c r="AF540" s="14"/>
      <c r="AG540" s="14"/>
      <c r="AH540" s="14"/>
      <c r="AI540" s="14"/>
      <c r="AJ540" s="14"/>
      <c r="AK540" s="14"/>
    </row>
    <row r="541" spans="1:37"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c r="AC541" s="14"/>
      <c r="AD541" s="14"/>
      <c r="AE541" s="14"/>
      <c r="AF541" s="14"/>
      <c r="AG541" s="14"/>
      <c r="AH541" s="14"/>
      <c r="AI541" s="14"/>
      <c r="AJ541" s="14"/>
      <c r="AK541" s="14"/>
    </row>
    <row r="542" spans="1:37"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c r="AC542" s="14"/>
      <c r="AD542" s="14"/>
      <c r="AE542" s="14"/>
      <c r="AF542" s="14"/>
      <c r="AG542" s="14"/>
      <c r="AH542" s="14"/>
      <c r="AI542" s="14"/>
      <c r="AJ542" s="14"/>
      <c r="AK542" s="14"/>
    </row>
    <row r="543" spans="1:37"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c r="AC543" s="14"/>
      <c r="AD543" s="14"/>
      <c r="AE543" s="14"/>
      <c r="AF543" s="14"/>
      <c r="AG543" s="14"/>
      <c r="AH543" s="14"/>
      <c r="AI543" s="14"/>
      <c r="AJ543" s="14"/>
      <c r="AK543" s="14"/>
    </row>
    <row r="544" spans="1:37"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c r="AC544" s="14"/>
      <c r="AD544" s="14"/>
      <c r="AE544" s="14"/>
      <c r="AF544" s="14"/>
      <c r="AG544" s="14"/>
      <c r="AH544" s="14"/>
      <c r="AI544" s="14"/>
      <c r="AJ544" s="14"/>
      <c r="AK544" s="14"/>
    </row>
    <row r="545" spans="1:37"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c r="AC545" s="14"/>
      <c r="AD545" s="14"/>
      <c r="AE545" s="14"/>
      <c r="AF545" s="14"/>
      <c r="AG545" s="14"/>
      <c r="AH545" s="14"/>
      <c r="AI545" s="14"/>
      <c r="AJ545" s="14"/>
      <c r="AK545" s="14"/>
    </row>
    <row r="546" spans="1:37"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c r="AC546" s="14"/>
      <c r="AD546" s="14"/>
      <c r="AE546" s="14"/>
      <c r="AF546" s="14"/>
      <c r="AG546" s="14"/>
      <c r="AH546" s="14"/>
      <c r="AI546" s="14"/>
      <c r="AJ546" s="14"/>
      <c r="AK546" s="14"/>
    </row>
    <row r="547" spans="1:37"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c r="AB547" s="14"/>
      <c r="AC547" s="14"/>
      <c r="AD547" s="14"/>
      <c r="AE547" s="14"/>
      <c r="AF547" s="14"/>
      <c r="AG547" s="14"/>
      <c r="AH547" s="14"/>
      <c r="AI547" s="14"/>
      <c r="AJ547" s="14"/>
      <c r="AK547" s="14"/>
    </row>
    <row r="548" spans="1:37"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c r="AB548" s="14"/>
      <c r="AC548" s="14"/>
      <c r="AD548" s="14"/>
      <c r="AE548" s="14"/>
      <c r="AF548" s="14"/>
      <c r="AG548" s="14"/>
      <c r="AH548" s="14"/>
      <c r="AI548" s="14"/>
      <c r="AJ548" s="14"/>
      <c r="AK548" s="14"/>
    </row>
    <row r="549" spans="1:37"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c r="AB549" s="14"/>
      <c r="AC549" s="14"/>
      <c r="AD549" s="14"/>
      <c r="AE549" s="14"/>
      <c r="AF549" s="14"/>
      <c r="AG549" s="14"/>
      <c r="AH549" s="14"/>
      <c r="AI549" s="14"/>
      <c r="AJ549" s="14"/>
      <c r="AK549" s="14"/>
    </row>
    <row r="550" spans="1:37"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c r="AC550" s="14"/>
      <c r="AD550" s="14"/>
      <c r="AE550" s="14"/>
      <c r="AF550" s="14"/>
      <c r="AG550" s="14"/>
      <c r="AH550" s="14"/>
      <c r="AI550" s="14"/>
      <c r="AJ550" s="14"/>
      <c r="AK550" s="14"/>
    </row>
    <row r="551" spans="1:37"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c r="AC551" s="14"/>
      <c r="AD551" s="14"/>
      <c r="AE551" s="14"/>
      <c r="AF551" s="14"/>
      <c r="AG551" s="14"/>
      <c r="AH551" s="14"/>
      <c r="AI551" s="14"/>
      <c r="AJ551" s="14"/>
      <c r="AK551" s="14"/>
    </row>
    <row r="552" spans="1:37"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row>
    <row r="553" spans="1:37"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row>
    <row r="554" spans="1:37"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row>
    <row r="555" spans="1:37"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c r="AC555" s="14"/>
      <c r="AD555" s="14"/>
      <c r="AE555" s="14"/>
      <c r="AF555" s="14"/>
      <c r="AG555" s="14"/>
      <c r="AH555" s="14"/>
      <c r="AI555" s="14"/>
      <c r="AJ555" s="14"/>
      <c r="AK555" s="14"/>
    </row>
    <row r="556" spans="1:37"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c r="AE556" s="14"/>
      <c r="AF556" s="14"/>
      <c r="AG556" s="14"/>
      <c r="AH556" s="14"/>
      <c r="AI556" s="14"/>
      <c r="AJ556" s="14"/>
      <c r="AK556" s="14"/>
    </row>
    <row r="557" spans="1:37"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c r="AC557" s="14"/>
      <c r="AD557" s="14"/>
      <c r="AE557" s="14"/>
      <c r="AF557" s="14"/>
      <c r="AG557" s="14"/>
      <c r="AH557" s="14"/>
      <c r="AI557" s="14"/>
      <c r="AJ557" s="14"/>
      <c r="AK557" s="14"/>
    </row>
    <row r="558" spans="1:37"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c r="AC558" s="14"/>
      <c r="AD558" s="14"/>
      <c r="AE558" s="14"/>
      <c r="AF558" s="14"/>
      <c r="AG558" s="14"/>
      <c r="AH558" s="14"/>
      <c r="AI558" s="14"/>
      <c r="AJ558" s="14"/>
      <c r="AK558" s="14"/>
    </row>
    <row r="559" spans="1:37"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c r="AC559" s="14"/>
      <c r="AD559" s="14"/>
      <c r="AE559" s="14"/>
      <c r="AF559" s="14"/>
      <c r="AG559" s="14"/>
      <c r="AH559" s="14"/>
      <c r="AI559" s="14"/>
      <c r="AJ559" s="14"/>
      <c r="AK559" s="14"/>
    </row>
    <row r="560" spans="1:37"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c r="AC560" s="14"/>
      <c r="AD560" s="14"/>
      <c r="AE560" s="14"/>
      <c r="AF560" s="14"/>
      <c r="AG560" s="14"/>
      <c r="AH560" s="14"/>
      <c r="AI560" s="14"/>
      <c r="AJ560" s="14"/>
      <c r="AK560" s="14"/>
    </row>
    <row r="561" spans="1:37"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c r="AJ561" s="14"/>
      <c r="AK561" s="14"/>
    </row>
    <row r="562" spans="1:37"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c r="AJ562" s="14"/>
      <c r="AK562" s="14"/>
    </row>
    <row r="563" spans="1:37"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c r="AC563" s="14"/>
      <c r="AD563" s="14"/>
      <c r="AE563" s="14"/>
      <c r="AF563" s="14"/>
      <c r="AG563" s="14"/>
      <c r="AH563" s="14"/>
      <c r="AI563" s="14"/>
      <c r="AJ563" s="14"/>
      <c r="AK563" s="14"/>
    </row>
    <row r="564" spans="1:37"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c r="AC564" s="14"/>
      <c r="AD564" s="14"/>
      <c r="AE564" s="14"/>
      <c r="AF564" s="14"/>
      <c r="AG564" s="14"/>
      <c r="AH564" s="14"/>
      <c r="AI564" s="14"/>
      <c r="AJ564" s="14"/>
      <c r="AK564" s="14"/>
    </row>
    <row r="565" spans="1:37"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c r="AC565" s="14"/>
      <c r="AD565" s="14"/>
      <c r="AE565" s="14"/>
      <c r="AF565" s="14"/>
      <c r="AG565" s="14"/>
      <c r="AH565" s="14"/>
      <c r="AI565" s="14"/>
      <c r="AJ565" s="14"/>
      <c r="AK565" s="14"/>
    </row>
    <row r="566" spans="1:37"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row>
    <row r="567" spans="1:37"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row>
    <row r="568" spans="1:37"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row>
    <row r="569" spans="1:37"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c r="AC569" s="14"/>
      <c r="AD569" s="14"/>
      <c r="AE569" s="14"/>
      <c r="AF569" s="14"/>
      <c r="AG569" s="14"/>
      <c r="AH569" s="14"/>
      <c r="AI569" s="14"/>
      <c r="AJ569" s="14"/>
      <c r="AK569" s="14"/>
    </row>
    <row r="570" spans="1:37"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c r="AC570" s="14"/>
      <c r="AD570" s="14"/>
      <c r="AE570" s="14"/>
      <c r="AF570" s="14"/>
      <c r="AG570" s="14"/>
      <c r="AH570" s="14"/>
      <c r="AI570" s="14"/>
      <c r="AJ570" s="14"/>
      <c r="AK570" s="14"/>
    </row>
    <row r="571" spans="1:37"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c r="AC571" s="14"/>
      <c r="AD571" s="14"/>
      <c r="AE571" s="14"/>
      <c r="AF571" s="14"/>
      <c r="AG571" s="14"/>
      <c r="AH571" s="14"/>
      <c r="AI571" s="14"/>
      <c r="AJ571" s="14"/>
      <c r="AK571" s="14"/>
    </row>
    <row r="572" spans="1:37"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c r="AC572" s="14"/>
      <c r="AD572" s="14"/>
      <c r="AE572" s="14"/>
      <c r="AF572" s="14"/>
      <c r="AG572" s="14"/>
      <c r="AH572" s="14"/>
      <c r="AI572" s="14"/>
      <c r="AJ572" s="14"/>
      <c r="AK572" s="14"/>
    </row>
    <row r="573" spans="1:37"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c r="AJ573" s="14"/>
      <c r="AK573" s="14"/>
    </row>
    <row r="574" spans="1:37"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row>
    <row r="575" spans="1:37"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c r="AJ575" s="14"/>
      <c r="AK575" s="14"/>
    </row>
    <row r="576" spans="1:37"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c r="AJ576" s="14"/>
      <c r="AK576" s="14"/>
    </row>
    <row r="577" spans="1:37"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c r="AJ577" s="14"/>
      <c r="AK577" s="14"/>
    </row>
    <row r="578" spans="1:37"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row>
    <row r="579" spans="1:37"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row>
    <row r="580" spans="1:37"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row>
    <row r="581" spans="1:37"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4"/>
      <c r="AJ581" s="14"/>
      <c r="AK581" s="14"/>
    </row>
    <row r="582" spans="1:37"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4"/>
      <c r="AJ582" s="14"/>
      <c r="AK582" s="14"/>
    </row>
    <row r="583" spans="1:37"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4"/>
      <c r="AJ583" s="14"/>
      <c r="AK583" s="14"/>
    </row>
    <row r="584" spans="1:37"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c r="AJ584" s="14"/>
      <c r="AK584" s="14"/>
    </row>
    <row r="585" spans="1:37"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c r="AJ585" s="14"/>
      <c r="AK585" s="14"/>
    </row>
    <row r="586" spans="1:37"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c r="AJ586" s="14"/>
      <c r="AK586" s="14"/>
    </row>
    <row r="587" spans="1:37"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row>
    <row r="588" spans="1:37"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c r="AJ588" s="14"/>
      <c r="AK588" s="14"/>
    </row>
    <row r="589" spans="1:37"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row>
    <row r="590" spans="1:37"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c r="AJ590" s="14"/>
      <c r="AK590" s="14"/>
    </row>
    <row r="591" spans="1:37"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c r="AJ591" s="14"/>
      <c r="AK591" s="14"/>
    </row>
    <row r="592" spans="1:37"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row>
    <row r="593" spans="1:37"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row>
    <row r="594" spans="1:37"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4"/>
      <c r="AJ594" s="14"/>
      <c r="AK594" s="14"/>
    </row>
    <row r="595" spans="1:37"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c r="AJ595" s="14"/>
      <c r="AK595" s="14"/>
    </row>
    <row r="596" spans="1:37"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4"/>
      <c r="AJ596" s="14"/>
      <c r="AK596" s="14"/>
    </row>
    <row r="597" spans="1:37"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row>
    <row r="598" spans="1:37"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row>
    <row r="599" spans="1:37"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row>
    <row r="600" spans="1:37"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c r="AC600" s="14"/>
      <c r="AD600" s="14"/>
      <c r="AE600" s="14"/>
      <c r="AF600" s="14"/>
      <c r="AG600" s="14"/>
      <c r="AH600" s="14"/>
      <c r="AI600" s="14"/>
      <c r="AJ600" s="14"/>
      <c r="AK600" s="14"/>
    </row>
    <row r="601" spans="1:37"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c r="AC601" s="14"/>
      <c r="AD601" s="14"/>
      <c r="AE601" s="14"/>
      <c r="AF601" s="14"/>
      <c r="AG601" s="14"/>
      <c r="AH601" s="14"/>
      <c r="AI601" s="14"/>
      <c r="AJ601" s="14"/>
      <c r="AK601" s="14"/>
    </row>
    <row r="602" spans="1:37"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row>
    <row r="603" spans="1:37"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row>
    <row r="604" spans="1:37"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row>
    <row r="605" spans="1:37"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row>
    <row r="606" spans="1:37"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row>
    <row r="607" spans="1:37"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row>
    <row r="608" spans="1:37"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row>
    <row r="609" spans="1:37"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row>
    <row r="610" spans="1:37"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row>
    <row r="611" spans="1:37"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row>
    <row r="612" spans="1:37"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row>
    <row r="613" spans="1:37"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row>
    <row r="614" spans="1:37"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row>
    <row r="615" spans="1:37"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row>
    <row r="616" spans="1:37"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row>
    <row r="617" spans="1:37"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row>
    <row r="618" spans="1:37"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row>
    <row r="619" spans="1:37"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row>
    <row r="620" spans="1:37"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row>
    <row r="621" spans="1:37"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row>
    <row r="622" spans="1:37"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row>
    <row r="623" spans="1:37"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row>
    <row r="624" spans="1:37"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row>
    <row r="625" spans="1:37"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row>
    <row r="626" spans="1:37"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row>
    <row r="627" spans="1:37"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row>
    <row r="628" spans="1:37"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row>
    <row r="629" spans="1:37"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row>
    <row r="630" spans="1:37"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row>
    <row r="631" spans="1:37"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row>
    <row r="632" spans="1:37"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row>
    <row r="633" spans="1:37"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row>
    <row r="634" spans="1:37"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row>
    <row r="635" spans="1:37"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row>
    <row r="636" spans="1:37"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row>
    <row r="637" spans="1:37"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row>
    <row r="638" spans="1:37"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row>
    <row r="639" spans="1:37"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row>
    <row r="640" spans="1:37"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row>
    <row r="641" spans="1:37"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row>
    <row r="642" spans="1:37"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row>
    <row r="643" spans="1:37"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row>
    <row r="644" spans="1:37"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row>
    <row r="645" spans="1:37"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row>
    <row r="646" spans="1:37"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row>
    <row r="647" spans="1:37"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row>
    <row r="648" spans="1:37"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row>
    <row r="649" spans="1:37"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row>
    <row r="650" spans="1:37"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row>
    <row r="651" spans="1:37"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row>
    <row r="652" spans="1:37"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row>
    <row r="653" spans="1:37"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row>
    <row r="654" spans="1:37"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row>
    <row r="655" spans="1:37"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row>
    <row r="656" spans="1:37"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row>
    <row r="657" spans="1:37"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row>
    <row r="658" spans="1:37"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row>
    <row r="659" spans="1:37"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row>
    <row r="660" spans="1:37"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row>
    <row r="661" spans="1:37"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row>
    <row r="662" spans="1:37"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row>
    <row r="663" spans="1:37"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row>
    <row r="664" spans="1:37"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row>
    <row r="665" spans="1:37"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row>
    <row r="666" spans="1:37"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row>
    <row r="667" spans="1:37"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row>
    <row r="668" spans="1:37"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row>
    <row r="669" spans="1:37"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row>
    <row r="670" spans="1:37"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row>
    <row r="671" spans="1:37"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c r="AC671" s="14"/>
      <c r="AD671" s="14"/>
      <c r="AE671" s="14"/>
      <c r="AF671" s="14"/>
      <c r="AG671" s="14"/>
      <c r="AH671" s="14"/>
      <c r="AI671" s="14"/>
      <c r="AJ671" s="14"/>
      <c r="AK671" s="14"/>
    </row>
    <row r="672" spans="1:37"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c r="AD672" s="14"/>
      <c r="AE672" s="14"/>
      <c r="AF672" s="14"/>
      <c r="AG672" s="14"/>
      <c r="AH672" s="14"/>
      <c r="AI672" s="14"/>
      <c r="AJ672" s="14"/>
      <c r="AK672" s="14"/>
    </row>
    <row r="673" spans="1:37"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c r="AC673" s="14"/>
      <c r="AD673" s="14"/>
      <c r="AE673" s="14"/>
      <c r="AF673" s="14"/>
      <c r="AG673" s="14"/>
      <c r="AH673" s="14"/>
      <c r="AI673" s="14"/>
      <c r="AJ673" s="14"/>
      <c r="AK673" s="14"/>
    </row>
    <row r="674" spans="1:37"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c r="AD674" s="14"/>
      <c r="AE674" s="14"/>
      <c r="AF674" s="14"/>
      <c r="AG674" s="14"/>
      <c r="AH674" s="14"/>
      <c r="AI674" s="14"/>
      <c r="AJ674" s="14"/>
      <c r="AK674" s="14"/>
    </row>
    <row r="675" spans="1:37"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row>
    <row r="676" spans="1:37"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c r="AD676" s="14"/>
      <c r="AE676" s="14"/>
      <c r="AF676" s="14"/>
      <c r="AG676" s="14"/>
      <c r="AH676" s="14"/>
      <c r="AI676" s="14"/>
      <c r="AJ676" s="14"/>
      <c r="AK676" s="14"/>
    </row>
    <row r="677" spans="1:37"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c r="AC677" s="14"/>
      <c r="AD677" s="14"/>
      <c r="AE677" s="14"/>
      <c r="AF677" s="14"/>
      <c r="AG677" s="14"/>
      <c r="AH677" s="14"/>
      <c r="AI677" s="14"/>
      <c r="AJ677" s="14"/>
      <c r="AK677" s="14"/>
    </row>
    <row r="678" spans="1:37"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c r="AC678" s="14"/>
      <c r="AD678" s="14"/>
      <c r="AE678" s="14"/>
      <c r="AF678" s="14"/>
      <c r="AG678" s="14"/>
      <c r="AH678" s="14"/>
      <c r="AI678" s="14"/>
      <c r="AJ678" s="14"/>
      <c r="AK678" s="14"/>
    </row>
    <row r="679" spans="1:37"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c r="AC679" s="14"/>
      <c r="AD679" s="14"/>
      <c r="AE679" s="14"/>
      <c r="AF679" s="14"/>
      <c r="AG679" s="14"/>
      <c r="AH679" s="14"/>
      <c r="AI679" s="14"/>
      <c r="AJ679" s="14"/>
      <c r="AK679" s="14"/>
    </row>
    <row r="680" spans="1:37"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c r="AC680" s="14"/>
      <c r="AD680" s="14"/>
      <c r="AE680" s="14"/>
      <c r="AF680" s="14"/>
      <c r="AG680" s="14"/>
      <c r="AH680" s="14"/>
      <c r="AI680" s="14"/>
      <c r="AJ680" s="14"/>
      <c r="AK680" s="14"/>
    </row>
    <row r="681" spans="1:37"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row>
    <row r="682" spans="1:37"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c r="AD682" s="14"/>
      <c r="AE682" s="14"/>
      <c r="AF682" s="14"/>
      <c r="AG682" s="14"/>
      <c r="AH682" s="14"/>
      <c r="AI682" s="14"/>
      <c r="AJ682" s="14"/>
      <c r="AK682" s="14"/>
    </row>
    <row r="683" spans="1:37"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c r="AD683" s="14"/>
      <c r="AE683" s="14"/>
      <c r="AF683" s="14"/>
      <c r="AG683" s="14"/>
      <c r="AH683" s="14"/>
      <c r="AI683" s="14"/>
      <c r="AJ683" s="14"/>
      <c r="AK683" s="14"/>
    </row>
    <row r="684" spans="1:37"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c r="AC684" s="14"/>
      <c r="AD684" s="14"/>
      <c r="AE684" s="14"/>
      <c r="AF684" s="14"/>
      <c r="AG684" s="14"/>
      <c r="AH684" s="14"/>
      <c r="AI684" s="14"/>
      <c r="AJ684" s="14"/>
      <c r="AK684" s="14"/>
    </row>
    <row r="685" spans="1:37"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c r="AC685" s="14"/>
      <c r="AD685" s="14"/>
      <c r="AE685" s="14"/>
      <c r="AF685" s="14"/>
      <c r="AG685" s="14"/>
      <c r="AH685" s="14"/>
      <c r="AI685" s="14"/>
      <c r="AJ685" s="14"/>
      <c r="AK685" s="14"/>
    </row>
    <row r="686" spans="1:37"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row>
    <row r="687" spans="1:37"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c r="AC687" s="14"/>
      <c r="AD687" s="14"/>
      <c r="AE687" s="14"/>
      <c r="AF687" s="14"/>
      <c r="AG687" s="14"/>
      <c r="AH687" s="14"/>
      <c r="AI687" s="14"/>
      <c r="AJ687" s="14"/>
      <c r="AK687" s="14"/>
    </row>
    <row r="688" spans="1:37"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c r="AC688" s="14"/>
      <c r="AD688" s="14"/>
      <c r="AE688" s="14"/>
      <c r="AF688" s="14"/>
      <c r="AG688" s="14"/>
      <c r="AH688" s="14"/>
      <c r="AI688" s="14"/>
      <c r="AJ688" s="14"/>
      <c r="AK688" s="14"/>
    </row>
    <row r="689" spans="1:37"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c r="AD689" s="14"/>
      <c r="AE689" s="14"/>
      <c r="AF689" s="14"/>
      <c r="AG689" s="14"/>
      <c r="AH689" s="14"/>
      <c r="AI689" s="14"/>
      <c r="AJ689" s="14"/>
      <c r="AK689" s="14"/>
    </row>
    <row r="690" spans="1:37"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4"/>
      <c r="AI690" s="14"/>
      <c r="AJ690" s="14"/>
      <c r="AK690" s="14"/>
    </row>
    <row r="691" spans="1:37"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row>
    <row r="692" spans="1:37"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row>
    <row r="693" spans="1:37"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c r="AC693" s="14"/>
      <c r="AD693" s="14"/>
      <c r="AE693" s="14"/>
      <c r="AF693" s="14"/>
      <c r="AG693" s="14"/>
      <c r="AH693" s="14"/>
      <c r="AI693" s="14"/>
      <c r="AJ693" s="14"/>
      <c r="AK693" s="14"/>
    </row>
    <row r="694" spans="1:37"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c r="AC694" s="14"/>
      <c r="AD694" s="14"/>
      <c r="AE694" s="14"/>
      <c r="AF694" s="14"/>
      <c r="AG694" s="14"/>
      <c r="AH694" s="14"/>
      <c r="AI694" s="14"/>
      <c r="AJ694" s="14"/>
      <c r="AK694" s="14"/>
    </row>
    <row r="695" spans="1:37"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c r="AC695" s="14"/>
      <c r="AD695" s="14"/>
      <c r="AE695" s="14"/>
      <c r="AF695" s="14"/>
      <c r="AG695" s="14"/>
      <c r="AH695" s="14"/>
      <c r="AI695" s="14"/>
      <c r="AJ695" s="14"/>
      <c r="AK695" s="14"/>
    </row>
    <row r="696" spans="1:37"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c r="AC696" s="14"/>
      <c r="AD696" s="14"/>
      <c r="AE696" s="14"/>
      <c r="AF696" s="14"/>
      <c r="AG696" s="14"/>
      <c r="AH696" s="14"/>
      <c r="AI696" s="14"/>
      <c r="AJ696" s="14"/>
      <c r="AK696" s="14"/>
    </row>
    <row r="697" spans="1:37"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row>
    <row r="698" spans="1:37"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row>
    <row r="699" spans="1:37"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c r="AD699" s="14"/>
      <c r="AE699" s="14"/>
      <c r="AF699" s="14"/>
      <c r="AG699" s="14"/>
      <c r="AH699" s="14"/>
      <c r="AI699" s="14"/>
      <c r="AJ699" s="14"/>
      <c r="AK699" s="14"/>
    </row>
    <row r="700" spans="1:37"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c r="AC700" s="14"/>
      <c r="AD700" s="14"/>
      <c r="AE700" s="14"/>
      <c r="AF700" s="14"/>
      <c r="AG700" s="14"/>
      <c r="AH700" s="14"/>
      <c r="AI700" s="14"/>
      <c r="AJ700" s="14"/>
      <c r="AK700" s="14"/>
    </row>
    <row r="701" spans="1:37"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c r="AC701" s="14"/>
      <c r="AD701" s="14"/>
      <c r="AE701" s="14"/>
      <c r="AF701" s="14"/>
      <c r="AG701" s="14"/>
      <c r="AH701" s="14"/>
      <c r="AI701" s="14"/>
      <c r="AJ701" s="14"/>
      <c r="AK701" s="14"/>
    </row>
    <row r="702" spans="1:37"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c r="AC702" s="14"/>
      <c r="AD702" s="14"/>
      <c r="AE702" s="14"/>
      <c r="AF702" s="14"/>
      <c r="AG702" s="14"/>
      <c r="AH702" s="14"/>
      <c r="AI702" s="14"/>
      <c r="AJ702" s="14"/>
      <c r="AK702" s="14"/>
    </row>
    <row r="703" spans="1:37"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c r="AC703" s="14"/>
      <c r="AD703" s="14"/>
      <c r="AE703" s="14"/>
      <c r="AF703" s="14"/>
      <c r="AG703" s="14"/>
      <c r="AH703" s="14"/>
      <c r="AI703" s="14"/>
      <c r="AJ703" s="14"/>
      <c r="AK703" s="14"/>
    </row>
    <row r="704" spans="1:37"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c r="AC704" s="14"/>
      <c r="AD704" s="14"/>
      <c r="AE704" s="14"/>
      <c r="AF704" s="14"/>
      <c r="AG704" s="14"/>
      <c r="AH704" s="14"/>
      <c r="AI704" s="14"/>
      <c r="AJ704" s="14"/>
      <c r="AK704" s="14"/>
    </row>
    <row r="705" spans="1:37"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c r="AD705" s="14"/>
      <c r="AE705" s="14"/>
      <c r="AF705" s="14"/>
      <c r="AG705" s="14"/>
      <c r="AH705" s="14"/>
      <c r="AI705" s="14"/>
      <c r="AJ705" s="14"/>
      <c r="AK705" s="14"/>
    </row>
    <row r="706" spans="1:37"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c r="AD706" s="14"/>
      <c r="AE706" s="14"/>
      <c r="AF706" s="14"/>
      <c r="AG706" s="14"/>
      <c r="AH706" s="14"/>
      <c r="AI706" s="14"/>
      <c r="AJ706" s="14"/>
      <c r="AK706" s="14"/>
    </row>
    <row r="707" spans="1:37"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c r="AD707" s="14"/>
      <c r="AE707" s="14"/>
      <c r="AF707" s="14"/>
      <c r="AG707" s="14"/>
      <c r="AH707" s="14"/>
      <c r="AI707" s="14"/>
      <c r="AJ707" s="14"/>
      <c r="AK707" s="14"/>
    </row>
    <row r="708" spans="1:37"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c r="AD708" s="14"/>
      <c r="AE708" s="14"/>
      <c r="AF708" s="14"/>
      <c r="AG708" s="14"/>
      <c r="AH708" s="14"/>
      <c r="AI708" s="14"/>
      <c r="AJ708" s="14"/>
      <c r="AK708" s="14"/>
    </row>
    <row r="709" spans="1:37"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c r="AC709" s="14"/>
      <c r="AD709" s="14"/>
      <c r="AE709" s="14"/>
      <c r="AF709" s="14"/>
      <c r="AG709" s="14"/>
      <c r="AH709" s="14"/>
      <c r="AI709" s="14"/>
      <c r="AJ709" s="14"/>
      <c r="AK709" s="14"/>
    </row>
    <row r="710" spans="1:37"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c r="AC710" s="14"/>
      <c r="AD710" s="14"/>
      <c r="AE710" s="14"/>
      <c r="AF710" s="14"/>
      <c r="AG710" s="14"/>
      <c r="AH710" s="14"/>
      <c r="AI710" s="14"/>
      <c r="AJ710" s="14"/>
      <c r="AK710" s="14"/>
    </row>
    <row r="711" spans="1:37"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row>
    <row r="712" spans="1:37"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c r="AC712" s="14"/>
      <c r="AD712" s="14"/>
      <c r="AE712" s="14"/>
      <c r="AF712" s="14"/>
      <c r="AG712" s="14"/>
      <c r="AH712" s="14"/>
      <c r="AI712" s="14"/>
      <c r="AJ712" s="14"/>
      <c r="AK712" s="14"/>
    </row>
    <row r="713" spans="1:37"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c r="AD713" s="14"/>
      <c r="AE713" s="14"/>
      <c r="AF713" s="14"/>
      <c r="AG713" s="14"/>
      <c r="AH713" s="14"/>
      <c r="AI713" s="14"/>
      <c r="AJ713" s="14"/>
      <c r="AK713" s="14"/>
    </row>
    <row r="714" spans="1:37"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c r="AE714" s="14"/>
      <c r="AF714" s="14"/>
      <c r="AG714" s="14"/>
      <c r="AH714" s="14"/>
      <c r="AI714" s="14"/>
      <c r="AJ714" s="14"/>
      <c r="AK714" s="14"/>
    </row>
    <row r="715" spans="1:37"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c r="AF715" s="14"/>
      <c r="AG715" s="14"/>
      <c r="AH715" s="14"/>
      <c r="AI715" s="14"/>
      <c r="AJ715" s="14"/>
      <c r="AK715" s="14"/>
    </row>
    <row r="716" spans="1:37"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c r="AC716" s="14"/>
      <c r="AD716" s="14"/>
      <c r="AE716" s="14"/>
      <c r="AF716" s="14"/>
      <c r="AG716" s="14"/>
      <c r="AH716" s="14"/>
      <c r="AI716" s="14"/>
      <c r="AJ716" s="14"/>
      <c r="AK716" s="14"/>
    </row>
    <row r="717" spans="1:37"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c r="AC717" s="14"/>
      <c r="AD717" s="14"/>
      <c r="AE717" s="14"/>
      <c r="AF717" s="14"/>
      <c r="AG717" s="14"/>
      <c r="AH717" s="14"/>
      <c r="AI717" s="14"/>
      <c r="AJ717" s="14"/>
      <c r="AK717" s="14"/>
    </row>
    <row r="718" spans="1:37"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c r="AC718" s="14"/>
      <c r="AD718" s="14"/>
      <c r="AE718" s="14"/>
      <c r="AF718" s="14"/>
      <c r="AG718" s="14"/>
      <c r="AH718" s="14"/>
      <c r="AI718" s="14"/>
      <c r="AJ718" s="14"/>
      <c r="AK718" s="14"/>
    </row>
    <row r="719" spans="1:37"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c r="AF719" s="14"/>
      <c r="AG719" s="14"/>
      <c r="AH719" s="14"/>
      <c r="AI719" s="14"/>
      <c r="AJ719" s="14"/>
      <c r="AK719" s="14"/>
    </row>
    <row r="720" spans="1:37"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c r="AC720" s="14"/>
      <c r="AD720" s="14"/>
      <c r="AE720" s="14"/>
      <c r="AF720" s="14"/>
      <c r="AG720" s="14"/>
      <c r="AH720" s="14"/>
      <c r="AI720" s="14"/>
      <c r="AJ720" s="14"/>
      <c r="AK720" s="14"/>
    </row>
    <row r="721" spans="1:37"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c r="AF721" s="14"/>
      <c r="AG721" s="14"/>
      <c r="AH721" s="14"/>
      <c r="AI721" s="14"/>
      <c r="AJ721" s="14"/>
      <c r="AK721" s="14"/>
    </row>
    <row r="722" spans="1:37"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c r="AF722" s="14"/>
      <c r="AG722" s="14"/>
      <c r="AH722" s="14"/>
      <c r="AI722" s="14"/>
      <c r="AJ722" s="14"/>
      <c r="AK722" s="14"/>
    </row>
    <row r="723" spans="1:37"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c r="AF723" s="14"/>
      <c r="AG723" s="14"/>
      <c r="AH723" s="14"/>
      <c r="AI723" s="14"/>
      <c r="AJ723" s="14"/>
      <c r="AK723" s="14"/>
    </row>
    <row r="724" spans="1:37"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c r="AC724" s="14"/>
      <c r="AD724" s="14"/>
      <c r="AE724" s="14"/>
      <c r="AF724" s="14"/>
      <c r="AG724" s="14"/>
      <c r="AH724" s="14"/>
      <c r="AI724" s="14"/>
      <c r="AJ724" s="14"/>
      <c r="AK724" s="14"/>
    </row>
    <row r="725" spans="1:37"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c r="AE725" s="14"/>
      <c r="AF725" s="14"/>
      <c r="AG725" s="14"/>
      <c r="AH725" s="14"/>
      <c r="AI725" s="14"/>
      <c r="AJ725" s="14"/>
      <c r="AK725" s="14"/>
    </row>
    <row r="726" spans="1:37"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c r="AC726" s="14"/>
      <c r="AD726" s="14"/>
      <c r="AE726" s="14"/>
      <c r="AF726" s="14"/>
      <c r="AG726" s="14"/>
      <c r="AH726" s="14"/>
      <c r="AI726" s="14"/>
      <c r="AJ726" s="14"/>
      <c r="AK726" s="14"/>
    </row>
    <row r="727" spans="1:37"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c r="AE727" s="14"/>
      <c r="AF727" s="14"/>
      <c r="AG727" s="14"/>
      <c r="AH727" s="14"/>
      <c r="AI727" s="14"/>
      <c r="AJ727" s="14"/>
      <c r="AK727" s="14"/>
    </row>
    <row r="728" spans="1:37"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c r="AC728" s="14"/>
      <c r="AD728" s="14"/>
      <c r="AE728" s="14"/>
      <c r="AF728" s="14"/>
      <c r="AG728" s="14"/>
      <c r="AH728" s="14"/>
      <c r="AI728" s="14"/>
      <c r="AJ728" s="14"/>
      <c r="AK728" s="14"/>
    </row>
    <row r="729" spans="1:37"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c r="AD729" s="14"/>
      <c r="AE729" s="14"/>
      <c r="AF729" s="14"/>
      <c r="AG729" s="14"/>
      <c r="AH729" s="14"/>
      <c r="AI729" s="14"/>
      <c r="AJ729" s="14"/>
      <c r="AK729" s="14"/>
    </row>
    <row r="730" spans="1:37"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row>
    <row r="731" spans="1:37"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c r="AD731" s="14"/>
      <c r="AE731" s="14"/>
      <c r="AF731" s="14"/>
      <c r="AG731" s="14"/>
      <c r="AH731" s="14"/>
      <c r="AI731" s="14"/>
      <c r="AJ731" s="14"/>
      <c r="AK731" s="14"/>
    </row>
    <row r="732" spans="1:37"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c r="AC732" s="14"/>
      <c r="AD732" s="14"/>
      <c r="AE732" s="14"/>
      <c r="AF732" s="14"/>
      <c r="AG732" s="14"/>
      <c r="AH732" s="14"/>
      <c r="AI732" s="14"/>
      <c r="AJ732" s="14"/>
      <c r="AK732" s="14"/>
    </row>
    <row r="733" spans="1:37"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c r="AC733" s="14"/>
      <c r="AD733" s="14"/>
      <c r="AE733" s="14"/>
      <c r="AF733" s="14"/>
      <c r="AG733" s="14"/>
      <c r="AH733" s="14"/>
      <c r="AI733" s="14"/>
      <c r="AJ733" s="14"/>
      <c r="AK733" s="14"/>
    </row>
    <row r="734" spans="1:37"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c r="AC734" s="14"/>
      <c r="AD734" s="14"/>
      <c r="AE734" s="14"/>
      <c r="AF734" s="14"/>
      <c r="AG734" s="14"/>
      <c r="AH734" s="14"/>
      <c r="AI734" s="14"/>
      <c r="AJ734" s="14"/>
      <c r="AK734" s="14"/>
    </row>
    <row r="735" spans="1:37"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c r="AC735" s="14"/>
      <c r="AD735" s="14"/>
      <c r="AE735" s="14"/>
      <c r="AF735" s="14"/>
      <c r="AG735" s="14"/>
      <c r="AH735" s="14"/>
      <c r="AI735" s="14"/>
      <c r="AJ735" s="14"/>
      <c r="AK735" s="14"/>
    </row>
    <row r="736" spans="1:37"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c r="AC736" s="14"/>
      <c r="AD736" s="14"/>
      <c r="AE736" s="14"/>
      <c r="AF736" s="14"/>
      <c r="AG736" s="14"/>
      <c r="AH736" s="14"/>
      <c r="AI736" s="14"/>
      <c r="AJ736" s="14"/>
      <c r="AK736" s="14"/>
    </row>
    <row r="737" spans="1:37"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c r="AC737" s="14"/>
      <c r="AD737" s="14"/>
      <c r="AE737" s="14"/>
      <c r="AF737" s="14"/>
      <c r="AG737" s="14"/>
      <c r="AH737" s="14"/>
      <c r="AI737" s="14"/>
      <c r="AJ737" s="14"/>
      <c r="AK737" s="14"/>
    </row>
    <row r="738" spans="1:37"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c r="AC738" s="14"/>
      <c r="AD738" s="14"/>
      <c r="AE738" s="14"/>
      <c r="AF738" s="14"/>
      <c r="AG738" s="14"/>
      <c r="AH738" s="14"/>
      <c r="AI738" s="14"/>
      <c r="AJ738" s="14"/>
      <c r="AK738" s="14"/>
    </row>
    <row r="739" spans="1:37"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c r="AC739" s="14"/>
      <c r="AD739" s="14"/>
      <c r="AE739" s="14"/>
      <c r="AF739" s="14"/>
      <c r="AG739" s="14"/>
      <c r="AH739" s="14"/>
      <c r="AI739" s="14"/>
      <c r="AJ739" s="14"/>
      <c r="AK739" s="14"/>
    </row>
    <row r="740" spans="1:37"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c r="AB740" s="14"/>
      <c r="AC740" s="14"/>
      <c r="AD740" s="14"/>
      <c r="AE740" s="14"/>
      <c r="AF740" s="14"/>
      <c r="AG740" s="14"/>
      <c r="AH740" s="14"/>
      <c r="AI740" s="14"/>
      <c r="AJ740" s="14"/>
      <c r="AK740" s="14"/>
    </row>
    <row r="741" spans="1:37"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c r="AC741" s="14"/>
      <c r="AD741" s="14"/>
      <c r="AE741" s="14"/>
      <c r="AF741" s="14"/>
      <c r="AG741" s="14"/>
      <c r="AH741" s="14"/>
      <c r="AI741" s="14"/>
      <c r="AJ741" s="14"/>
      <c r="AK741" s="14"/>
    </row>
    <row r="742" spans="1:37"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c r="AB742" s="14"/>
      <c r="AC742" s="14"/>
      <c r="AD742" s="14"/>
      <c r="AE742" s="14"/>
      <c r="AF742" s="14"/>
      <c r="AG742" s="14"/>
      <c r="AH742" s="14"/>
      <c r="AI742" s="14"/>
      <c r="AJ742" s="14"/>
      <c r="AK742" s="14"/>
    </row>
    <row r="743" spans="1:37"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c r="AB743" s="14"/>
      <c r="AC743" s="14"/>
      <c r="AD743" s="14"/>
      <c r="AE743" s="14"/>
      <c r="AF743" s="14"/>
      <c r="AG743" s="14"/>
      <c r="AH743" s="14"/>
      <c r="AI743" s="14"/>
      <c r="AJ743" s="14"/>
      <c r="AK743" s="14"/>
    </row>
    <row r="744" spans="1:37"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c r="AB744" s="14"/>
      <c r="AC744" s="14"/>
      <c r="AD744" s="14"/>
      <c r="AE744" s="14"/>
      <c r="AF744" s="14"/>
      <c r="AG744" s="14"/>
      <c r="AH744" s="14"/>
      <c r="AI744" s="14"/>
      <c r="AJ744" s="14"/>
      <c r="AK744" s="14"/>
    </row>
    <row r="745" spans="1:37"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c r="AC745" s="14"/>
      <c r="AD745" s="14"/>
      <c r="AE745" s="14"/>
      <c r="AF745" s="14"/>
      <c r="AG745" s="14"/>
      <c r="AH745" s="14"/>
      <c r="AI745" s="14"/>
      <c r="AJ745" s="14"/>
      <c r="AK745" s="14"/>
    </row>
    <row r="746" spans="1:37"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c r="AC746" s="14"/>
      <c r="AD746" s="14"/>
      <c r="AE746" s="14"/>
      <c r="AF746" s="14"/>
      <c r="AG746" s="14"/>
      <c r="AH746" s="14"/>
      <c r="AI746" s="14"/>
      <c r="AJ746" s="14"/>
      <c r="AK746" s="14"/>
    </row>
    <row r="747" spans="1:37"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c r="AC747" s="14"/>
      <c r="AD747" s="14"/>
      <c r="AE747" s="14"/>
      <c r="AF747" s="14"/>
      <c r="AG747" s="14"/>
      <c r="AH747" s="14"/>
      <c r="AI747" s="14"/>
      <c r="AJ747" s="14"/>
      <c r="AK747" s="14"/>
    </row>
    <row r="748" spans="1:37"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c r="AC748" s="14"/>
      <c r="AD748" s="14"/>
      <c r="AE748" s="14"/>
      <c r="AF748" s="14"/>
      <c r="AG748" s="14"/>
      <c r="AH748" s="14"/>
      <c r="AI748" s="14"/>
      <c r="AJ748" s="14"/>
      <c r="AK748" s="14"/>
    </row>
    <row r="749" spans="1:37"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c r="AB749" s="14"/>
      <c r="AC749" s="14"/>
      <c r="AD749" s="14"/>
      <c r="AE749" s="14"/>
      <c r="AF749" s="14"/>
      <c r="AG749" s="14"/>
      <c r="AH749" s="14"/>
      <c r="AI749" s="14"/>
      <c r="AJ749" s="14"/>
      <c r="AK749" s="14"/>
    </row>
    <row r="750" spans="1:37"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c r="AB750" s="14"/>
      <c r="AC750" s="14"/>
      <c r="AD750" s="14"/>
      <c r="AE750" s="14"/>
      <c r="AF750" s="14"/>
      <c r="AG750" s="14"/>
      <c r="AH750" s="14"/>
      <c r="AI750" s="14"/>
      <c r="AJ750" s="14"/>
      <c r="AK750" s="14"/>
    </row>
    <row r="751" spans="1:37"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c r="AD751" s="14"/>
      <c r="AE751" s="14"/>
      <c r="AF751" s="14"/>
      <c r="AG751" s="14"/>
      <c r="AH751" s="14"/>
      <c r="AI751" s="14"/>
      <c r="AJ751" s="14"/>
      <c r="AK751" s="14"/>
    </row>
    <row r="752" spans="1:37"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c r="AB752" s="14"/>
      <c r="AC752" s="14"/>
      <c r="AD752" s="14"/>
      <c r="AE752" s="14"/>
      <c r="AF752" s="14"/>
      <c r="AG752" s="14"/>
      <c r="AH752" s="14"/>
      <c r="AI752" s="14"/>
      <c r="AJ752" s="14"/>
      <c r="AK752" s="14"/>
    </row>
    <row r="753" spans="1:37"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c r="AC753" s="14"/>
      <c r="AD753" s="14"/>
      <c r="AE753" s="14"/>
      <c r="AF753" s="14"/>
      <c r="AG753" s="14"/>
      <c r="AH753" s="14"/>
      <c r="AI753" s="14"/>
      <c r="AJ753" s="14"/>
      <c r="AK753" s="14"/>
    </row>
    <row r="754" spans="1:37"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c r="AC754" s="14"/>
      <c r="AD754" s="14"/>
      <c r="AE754" s="14"/>
      <c r="AF754" s="14"/>
      <c r="AG754" s="14"/>
      <c r="AH754" s="14"/>
      <c r="AI754" s="14"/>
      <c r="AJ754" s="14"/>
      <c r="AK754" s="14"/>
    </row>
    <row r="755" spans="1:37"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c r="AC755" s="14"/>
      <c r="AD755" s="14"/>
      <c r="AE755" s="14"/>
      <c r="AF755" s="14"/>
      <c r="AG755" s="14"/>
      <c r="AH755" s="14"/>
      <c r="AI755" s="14"/>
      <c r="AJ755" s="14"/>
      <c r="AK755" s="14"/>
    </row>
    <row r="756" spans="1:37"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c r="AB756" s="14"/>
      <c r="AC756" s="14"/>
      <c r="AD756" s="14"/>
      <c r="AE756" s="14"/>
      <c r="AF756" s="14"/>
      <c r="AG756" s="14"/>
      <c r="AH756" s="14"/>
      <c r="AI756" s="14"/>
      <c r="AJ756" s="14"/>
      <c r="AK756" s="14"/>
    </row>
    <row r="757" spans="1:37"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row>
    <row r="758" spans="1:37"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c r="AC758" s="14"/>
      <c r="AD758" s="14"/>
      <c r="AE758" s="14"/>
      <c r="AF758" s="14"/>
      <c r="AG758" s="14"/>
      <c r="AH758" s="14"/>
      <c r="AI758" s="14"/>
      <c r="AJ758" s="14"/>
      <c r="AK758" s="14"/>
    </row>
    <row r="759" spans="1:37"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c r="AB759" s="14"/>
      <c r="AC759" s="14"/>
      <c r="AD759" s="14"/>
      <c r="AE759" s="14"/>
      <c r="AF759" s="14"/>
      <c r="AG759" s="14"/>
      <c r="AH759" s="14"/>
      <c r="AI759" s="14"/>
      <c r="AJ759" s="14"/>
      <c r="AK759" s="14"/>
    </row>
    <row r="760" spans="1:37"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c r="AC760" s="14"/>
      <c r="AD760" s="14"/>
      <c r="AE760" s="14"/>
      <c r="AF760" s="14"/>
      <c r="AG760" s="14"/>
      <c r="AH760" s="14"/>
      <c r="AI760" s="14"/>
      <c r="AJ760" s="14"/>
      <c r="AK760" s="14"/>
    </row>
    <row r="761" spans="1:37"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c r="AC761" s="14"/>
      <c r="AD761" s="14"/>
      <c r="AE761" s="14"/>
      <c r="AF761" s="14"/>
      <c r="AG761" s="14"/>
      <c r="AH761" s="14"/>
      <c r="AI761" s="14"/>
      <c r="AJ761" s="14"/>
      <c r="AK761" s="14"/>
    </row>
    <row r="762" spans="1:37"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c r="AB762" s="14"/>
      <c r="AC762" s="14"/>
      <c r="AD762" s="14"/>
      <c r="AE762" s="14"/>
      <c r="AF762" s="14"/>
      <c r="AG762" s="14"/>
      <c r="AH762" s="14"/>
      <c r="AI762" s="14"/>
      <c r="AJ762" s="14"/>
      <c r="AK762" s="14"/>
    </row>
    <row r="763" spans="1:37"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c r="AB763" s="14"/>
      <c r="AC763" s="14"/>
      <c r="AD763" s="14"/>
      <c r="AE763" s="14"/>
      <c r="AF763" s="14"/>
      <c r="AG763" s="14"/>
      <c r="AH763" s="14"/>
      <c r="AI763" s="14"/>
      <c r="AJ763" s="14"/>
      <c r="AK763" s="14"/>
    </row>
    <row r="764" spans="1:37"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c r="AB764" s="14"/>
      <c r="AC764" s="14"/>
      <c r="AD764" s="14"/>
      <c r="AE764" s="14"/>
      <c r="AF764" s="14"/>
      <c r="AG764" s="14"/>
      <c r="AH764" s="14"/>
      <c r="AI764" s="14"/>
      <c r="AJ764" s="14"/>
      <c r="AK764" s="14"/>
    </row>
    <row r="765" spans="1:37"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c r="AB765" s="14"/>
      <c r="AC765" s="14"/>
      <c r="AD765" s="14"/>
      <c r="AE765" s="14"/>
      <c r="AF765" s="14"/>
      <c r="AG765" s="14"/>
      <c r="AH765" s="14"/>
      <c r="AI765" s="14"/>
      <c r="AJ765" s="14"/>
      <c r="AK765" s="14"/>
    </row>
    <row r="766" spans="1:37"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c r="AB766" s="14"/>
      <c r="AC766" s="14"/>
      <c r="AD766" s="14"/>
      <c r="AE766" s="14"/>
      <c r="AF766" s="14"/>
      <c r="AG766" s="14"/>
      <c r="AH766" s="14"/>
      <c r="AI766" s="14"/>
      <c r="AJ766" s="14"/>
      <c r="AK766" s="14"/>
    </row>
    <row r="767" spans="1:37"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c r="AB767" s="14"/>
      <c r="AC767" s="14"/>
      <c r="AD767" s="14"/>
      <c r="AE767" s="14"/>
      <c r="AF767" s="14"/>
      <c r="AG767" s="14"/>
      <c r="AH767" s="14"/>
      <c r="AI767" s="14"/>
      <c r="AJ767" s="14"/>
      <c r="AK767" s="14"/>
    </row>
    <row r="768" spans="1:37"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c r="AB768" s="14"/>
      <c r="AC768" s="14"/>
      <c r="AD768" s="14"/>
      <c r="AE768" s="14"/>
      <c r="AF768" s="14"/>
      <c r="AG768" s="14"/>
      <c r="AH768" s="14"/>
      <c r="AI768" s="14"/>
      <c r="AJ768" s="14"/>
      <c r="AK768" s="14"/>
    </row>
    <row r="769" spans="1:37"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c r="AB769" s="14"/>
      <c r="AC769" s="14"/>
      <c r="AD769" s="14"/>
      <c r="AE769" s="14"/>
      <c r="AF769" s="14"/>
      <c r="AG769" s="14"/>
      <c r="AH769" s="14"/>
      <c r="AI769" s="14"/>
      <c r="AJ769" s="14"/>
      <c r="AK769" s="14"/>
    </row>
    <row r="770" spans="1:37"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c r="AB770" s="14"/>
      <c r="AC770" s="14"/>
      <c r="AD770" s="14"/>
      <c r="AE770" s="14"/>
      <c r="AF770" s="14"/>
      <c r="AG770" s="14"/>
      <c r="AH770" s="14"/>
      <c r="AI770" s="14"/>
      <c r="AJ770" s="14"/>
      <c r="AK770" s="14"/>
    </row>
    <row r="771" spans="1:37"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c r="AB771" s="14"/>
      <c r="AC771" s="14"/>
      <c r="AD771" s="14"/>
      <c r="AE771" s="14"/>
      <c r="AF771" s="14"/>
      <c r="AG771" s="14"/>
      <c r="AH771" s="14"/>
      <c r="AI771" s="14"/>
      <c r="AJ771" s="14"/>
      <c r="AK771" s="14"/>
    </row>
    <row r="772" spans="1:37"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c r="AB772" s="14"/>
      <c r="AC772" s="14"/>
      <c r="AD772" s="14"/>
      <c r="AE772" s="14"/>
      <c r="AF772" s="14"/>
      <c r="AG772" s="14"/>
      <c r="AH772" s="14"/>
      <c r="AI772" s="14"/>
      <c r="AJ772" s="14"/>
      <c r="AK772" s="14"/>
    </row>
    <row r="773" spans="1:37"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c r="AB773" s="14"/>
      <c r="AC773" s="14"/>
      <c r="AD773" s="14"/>
      <c r="AE773" s="14"/>
      <c r="AF773" s="14"/>
      <c r="AG773" s="14"/>
      <c r="AH773" s="14"/>
      <c r="AI773" s="14"/>
      <c r="AJ773" s="14"/>
      <c r="AK773" s="14"/>
    </row>
    <row r="774" spans="1:37"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c r="AB774" s="14"/>
      <c r="AC774" s="14"/>
      <c r="AD774" s="14"/>
      <c r="AE774" s="14"/>
      <c r="AF774" s="14"/>
      <c r="AG774" s="14"/>
      <c r="AH774" s="14"/>
      <c r="AI774" s="14"/>
      <c r="AJ774" s="14"/>
      <c r="AK774" s="14"/>
    </row>
    <row r="775" spans="1:37"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c r="AB775" s="14"/>
      <c r="AC775" s="14"/>
      <c r="AD775" s="14"/>
      <c r="AE775" s="14"/>
      <c r="AF775" s="14"/>
      <c r="AG775" s="14"/>
      <c r="AH775" s="14"/>
      <c r="AI775" s="14"/>
      <c r="AJ775" s="14"/>
      <c r="AK775" s="14"/>
    </row>
    <row r="776" spans="1:37"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c r="AB776" s="14"/>
      <c r="AC776" s="14"/>
      <c r="AD776" s="14"/>
      <c r="AE776" s="14"/>
      <c r="AF776" s="14"/>
      <c r="AG776" s="14"/>
      <c r="AH776" s="14"/>
      <c r="AI776" s="14"/>
      <c r="AJ776" s="14"/>
      <c r="AK776" s="14"/>
    </row>
    <row r="777" spans="1:37"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c r="AB777" s="14"/>
      <c r="AC777" s="14"/>
      <c r="AD777" s="14"/>
      <c r="AE777" s="14"/>
      <c r="AF777" s="14"/>
      <c r="AG777" s="14"/>
      <c r="AH777" s="14"/>
      <c r="AI777" s="14"/>
      <c r="AJ777" s="14"/>
      <c r="AK777" s="14"/>
    </row>
    <row r="778" spans="1:37"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c r="AB778" s="14"/>
      <c r="AC778" s="14"/>
      <c r="AD778" s="14"/>
      <c r="AE778" s="14"/>
      <c r="AF778" s="14"/>
      <c r="AG778" s="14"/>
      <c r="AH778" s="14"/>
      <c r="AI778" s="14"/>
      <c r="AJ778" s="14"/>
      <c r="AK778" s="14"/>
    </row>
    <row r="779" spans="1:37"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c r="AB779" s="14"/>
      <c r="AC779" s="14"/>
      <c r="AD779" s="14"/>
      <c r="AE779" s="14"/>
      <c r="AF779" s="14"/>
      <c r="AG779" s="14"/>
      <c r="AH779" s="14"/>
      <c r="AI779" s="14"/>
      <c r="AJ779" s="14"/>
      <c r="AK779" s="14"/>
    </row>
    <row r="780" spans="1:37"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c r="AB780" s="14"/>
      <c r="AC780" s="14"/>
      <c r="AD780" s="14"/>
      <c r="AE780" s="14"/>
      <c r="AF780" s="14"/>
      <c r="AG780" s="14"/>
      <c r="AH780" s="14"/>
      <c r="AI780" s="14"/>
      <c r="AJ780" s="14"/>
      <c r="AK780" s="14"/>
    </row>
    <row r="781" spans="1:37"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c r="AB781" s="14"/>
      <c r="AC781" s="14"/>
      <c r="AD781" s="14"/>
      <c r="AE781" s="14"/>
      <c r="AF781" s="14"/>
      <c r="AG781" s="14"/>
      <c r="AH781" s="14"/>
      <c r="AI781" s="14"/>
      <c r="AJ781" s="14"/>
      <c r="AK781" s="14"/>
    </row>
    <row r="782" spans="1:37"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c r="AB782" s="14"/>
      <c r="AC782" s="14"/>
      <c r="AD782" s="14"/>
      <c r="AE782" s="14"/>
      <c r="AF782" s="14"/>
      <c r="AG782" s="14"/>
      <c r="AH782" s="14"/>
      <c r="AI782" s="14"/>
      <c r="AJ782" s="14"/>
      <c r="AK782" s="14"/>
    </row>
    <row r="783" spans="1:37"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c r="AB783" s="14"/>
      <c r="AC783" s="14"/>
      <c r="AD783" s="14"/>
      <c r="AE783" s="14"/>
      <c r="AF783" s="14"/>
      <c r="AG783" s="14"/>
      <c r="AH783" s="14"/>
      <c r="AI783" s="14"/>
      <c r="AJ783" s="14"/>
      <c r="AK783" s="14"/>
    </row>
    <row r="784" spans="1:37"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c r="AB784" s="14"/>
      <c r="AC784" s="14"/>
      <c r="AD784" s="14"/>
      <c r="AE784" s="14"/>
      <c r="AF784" s="14"/>
      <c r="AG784" s="14"/>
      <c r="AH784" s="14"/>
      <c r="AI784" s="14"/>
      <c r="AJ784" s="14"/>
      <c r="AK784" s="14"/>
    </row>
    <row r="785" spans="1:37"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c r="AB785" s="14"/>
      <c r="AC785" s="14"/>
      <c r="AD785" s="14"/>
      <c r="AE785" s="14"/>
      <c r="AF785" s="14"/>
      <c r="AG785" s="14"/>
      <c r="AH785" s="14"/>
      <c r="AI785" s="14"/>
      <c r="AJ785" s="14"/>
      <c r="AK785" s="14"/>
    </row>
    <row r="786" spans="1:37"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c r="AB786" s="14"/>
      <c r="AC786" s="14"/>
      <c r="AD786" s="14"/>
      <c r="AE786" s="14"/>
      <c r="AF786" s="14"/>
      <c r="AG786" s="14"/>
      <c r="AH786" s="14"/>
      <c r="AI786" s="14"/>
      <c r="AJ786" s="14"/>
      <c r="AK786" s="14"/>
    </row>
    <row r="787" spans="1:37"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c r="AB787" s="14"/>
      <c r="AC787" s="14"/>
      <c r="AD787" s="14"/>
      <c r="AE787" s="14"/>
      <c r="AF787" s="14"/>
      <c r="AG787" s="14"/>
      <c r="AH787" s="14"/>
      <c r="AI787" s="14"/>
      <c r="AJ787" s="14"/>
      <c r="AK787" s="14"/>
    </row>
    <row r="788" spans="1:37"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c r="AB788" s="14"/>
      <c r="AC788" s="14"/>
      <c r="AD788" s="14"/>
      <c r="AE788" s="14"/>
      <c r="AF788" s="14"/>
      <c r="AG788" s="14"/>
      <c r="AH788" s="14"/>
      <c r="AI788" s="14"/>
      <c r="AJ788" s="14"/>
      <c r="AK788" s="14"/>
    </row>
    <row r="789" spans="1:37"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c r="AB789" s="14"/>
      <c r="AC789" s="14"/>
      <c r="AD789" s="14"/>
      <c r="AE789" s="14"/>
      <c r="AF789" s="14"/>
      <c r="AG789" s="14"/>
      <c r="AH789" s="14"/>
      <c r="AI789" s="14"/>
      <c r="AJ789" s="14"/>
      <c r="AK789" s="14"/>
    </row>
    <row r="790" spans="1:37"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c r="AB790" s="14"/>
      <c r="AC790" s="14"/>
      <c r="AD790" s="14"/>
      <c r="AE790" s="14"/>
      <c r="AF790" s="14"/>
      <c r="AG790" s="14"/>
      <c r="AH790" s="14"/>
      <c r="AI790" s="14"/>
      <c r="AJ790" s="14"/>
      <c r="AK790" s="14"/>
    </row>
    <row r="791" spans="1:37"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c r="AB791" s="14"/>
      <c r="AC791" s="14"/>
      <c r="AD791" s="14"/>
      <c r="AE791" s="14"/>
      <c r="AF791" s="14"/>
      <c r="AG791" s="14"/>
      <c r="AH791" s="14"/>
      <c r="AI791" s="14"/>
      <c r="AJ791" s="14"/>
      <c r="AK791" s="14"/>
    </row>
    <row r="792" spans="1:37"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c r="AB792" s="14"/>
      <c r="AC792" s="14"/>
      <c r="AD792" s="14"/>
      <c r="AE792" s="14"/>
      <c r="AF792" s="14"/>
      <c r="AG792" s="14"/>
      <c r="AH792" s="14"/>
      <c r="AI792" s="14"/>
      <c r="AJ792" s="14"/>
      <c r="AK792" s="14"/>
    </row>
    <row r="793" spans="1:37"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c r="AB793" s="14"/>
      <c r="AC793" s="14"/>
      <c r="AD793" s="14"/>
      <c r="AE793" s="14"/>
      <c r="AF793" s="14"/>
      <c r="AG793" s="14"/>
      <c r="AH793" s="14"/>
      <c r="AI793" s="14"/>
      <c r="AJ793" s="14"/>
      <c r="AK793" s="14"/>
    </row>
    <row r="794" spans="1:37"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c r="AB794" s="14"/>
      <c r="AC794" s="14"/>
      <c r="AD794" s="14"/>
      <c r="AE794" s="14"/>
      <c r="AF794" s="14"/>
      <c r="AG794" s="14"/>
      <c r="AH794" s="14"/>
      <c r="AI794" s="14"/>
      <c r="AJ794" s="14"/>
      <c r="AK794" s="14"/>
    </row>
    <row r="795" spans="1:37"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c r="AB795" s="14"/>
      <c r="AC795" s="14"/>
      <c r="AD795" s="14"/>
      <c r="AE795" s="14"/>
      <c r="AF795" s="14"/>
      <c r="AG795" s="14"/>
      <c r="AH795" s="14"/>
      <c r="AI795" s="14"/>
      <c r="AJ795" s="14"/>
      <c r="AK795" s="14"/>
    </row>
    <row r="796" spans="1:37"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c r="AB796" s="14"/>
      <c r="AC796" s="14"/>
      <c r="AD796" s="14"/>
      <c r="AE796" s="14"/>
      <c r="AF796" s="14"/>
      <c r="AG796" s="14"/>
      <c r="AH796" s="14"/>
      <c r="AI796" s="14"/>
      <c r="AJ796" s="14"/>
      <c r="AK796" s="14"/>
    </row>
    <row r="797" spans="1:37"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c r="AB797" s="14"/>
      <c r="AC797" s="14"/>
      <c r="AD797" s="14"/>
      <c r="AE797" s="14"/>
      <c r="AF797" s="14"/>
      <c r="AG797" s="14"/>
      <c r="AH797" s="14"/>
      <c r="AI797" s="14"/>
      <c r="AJ797" s="14"/>
      <c r="AK797" s="14"/>
    </row>
    <row r="798" spans="1:37"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c r="AB798" s="14"/>
      <c r="AC798" s="14"/>
      <c r="AD798" s="14"/>
      <c r="AE798" s="14"/>
      <c r="AF798" s="14"/>
      <c r="AG798" s="14"/>
      <c r="AH798" s="14"/>
      <c r="AI798" s="14"/>
      <c r="AJ798" s="14"/>
      <c r="AK798" s="14"/>
    </row>
    <row r="799" spans="1:37"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c r="AB799" s="14"/>
      <c r="AC799" s="14"/>
      <c r="AD799" s="14"/>
      <c r="AE799" s="14"/>
      <c r="AF799" s="14"/>
      <c r="AG799" s="14"/>
      <c r="AH799" s="14"/>
      <c r="AI799" s="14"/>
      <c r="AJ799" s="14"/>
      <c r="AK799" s="14"/>
    </row>
    <row r="800" spans="1:37"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c r="AB800" s="14"/>
      <c r="AC800" s="14"/>
      <c r="AD800" s="14"/>
      <c r="AE800" s="14"/>
      <c r="AF800" s="14"/>
      <c r="AG800" s="14"/>
      <c r="AH800" s="14"/>
      <c r="AI800" s="14"/>
      <c r="AJ800" s="14"/>
      <c r="AK800" s="14"/>
    </row>
    <row r="801" spans="1:37"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c r="AB801" s="14"/>
      <c r="AC801" s="14"/>
      <c r="AD801" s="14"/>
      <c r="AE801" s="14"/>
      <c r="AF801" s="14"/>
      <c r="AG801" s="14"/>
      <c r="AH801" s="14"/>
      <c r="AI801" s="14"/>
      <c r="AJ801" s="14"/>
      <c r="AK801" s="14"/>
    </row>
    <row r="802" spans="1:37"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c r="AB802" s="14"/>
      <c r="AC802" s="14"/>
      <c r="AD802" s="14"/>
      <c r="AE802" s="14"/>
      <c r="AF802" s="14"/>
      <c r="AG802" s="14"/>
      <c r="AH802" s="14"/>
      <c r="AI802" s="14"/>
      <c r="AJ802" s="14"/>
      <c r="AK802" s="14"/>
    </row>
    <row r="803" spans="1:37"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c r="AB803" s="14"/>
      <c r="AC803" s="14"/>
      <c r="AD803" s="14"/>
      <c r="AE803" s="14"/>
      <c r="AF803" s="14"/>
      <c r="AG803" s="14"/>
      <c r="AH803" s="14"/>
      <c r="AI803" s="14"/>
      <c r="AJ803" s="14"/>
      <c r="AK803" s="14"/>
    </row>
    <row r="804" spans="1:37"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c r="AB804" s="14"/>
      <c r="AC804" s="14"/>
      <c r="AD804" s="14"/>
      <c r="AE804" s="14"/>
      <c r="AF804" s="14"/>
      <c r="AG804" s="14"/>
      <c r="AH804" s="14"/>
      <c r="AI804" s="14"/>
      <c r="AJ804" s="14"/>
      <c r="AK804" s="14"/>
    </row>
    <row r="805" spans="1:37"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c r="AB805" s="14"/>
      <c r="AC805" s="14"/>
      <c r="AD805" s="14"/>
      <c r="AE805" s="14"/>
      <c r="AF805" s="14"/>
      <c r="AG805" s="14"/>
      <c r="AH805" s="14"/>
      <c r="AI805" s="14"/>
      <c r="AJ805" s="14"/>
      <c r="AK805" s="14"/>
    </row>
    <row r="806" spans="1:37"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c r="AB806" s="14"/>
      <c r="AC806" s="14"/>
      <c r="AD806" s="14"/>
      <c r="AE806" s="14"/>
      <c r="AF806" s="14"/>
      <c r="AG806" s="14"/>
      <c r="AH806" s="14"/>
      <c r="AI806" s="14"/>
      <c r="AJ806" s="14"/>
      <c r="AK806" s="14"/>
    </row>
    <row r="807" spans="1:37"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c r="AB807" s="14"/>
      <c r="AC807" s="14"/>
      <c r="AD807" s="14"/>
      <c r="AE807" s="14"/>
      <c r="AF807" s="14"/>
      <c r="AG807" s="14"/>
      <c r="AH807" s="14"/>
      <c r="AI807" s="14"/>
      <c r="AJ807" s="14"/>
      <c r="AK807" s="14"/>
    </row>
    <row r="808" spans="1:37"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c r="AB808" s="14"/>
      <c r="AC808" s="14"/>
      <c r="AD808" s="14"/>
      <c r="AE808" s="14"/>
      <c r="AF808" s="14"/>
      <c r="AG808" s="14"/>
      <c r="AH808" s="14"/>
      <c r="AI808" s="14"/>
      <c r="AJ808" s="14"/>
      <c r="AK808" s="14"/>
    </row>
    <row r="809" spans="1:37"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c r="AB809" s="14"/>
      <c r="AC809" s="14"/>
      <c r="AD809" s="14"/>
      <c r="AE809" s="14"/>
      <c r="AF809" s="14"/>
      <c r="AG809" s="14"/>
      <c r="AH809" s="14"/>
      <c r="AI809" s="14"/>
      <c r="AJ809" s="14"/>
      <c r="AK809" s="14"/>
    </row>
    <row r="810" spans="1:37"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c r="AB810" s="14"/>
      <c r="AC810" s="14"/>
      <c r="AD810" s="14"/>
      <c r="AE810" s="14"/>
      <c r="AF810" s="14"/>
      <c r="AG810" s="14"/>
      <c r="AH810" s="14"/>
      <c r="AI810" s="14"/>
      <c r="AJ810" s="14"/>
      <c r="AK810" s="14"/>
    </row>
    <row r="811" spans="1:37"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c r="AB811" s="14"/>
      <c r="AC811" s="14"/>
      <c r="AD811" s="14"/>
      <c r="AE811" s="14"/>
      <c r="AF811" s="14"/>
      <c r="AG811" s="14"/>
      <c r="AH811" s="14"/>
      <c r="AI811" s="14"/>
      <c r="AJ811" s="14"/>
      <c r="AK811" s="14"/>
    </row>
    <row r="812" spans="1:37"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c r="AB812" s="14"/>
      <c r="AC812" s="14"/>
      <c r="AD812" s="14"/>
      <c r="AE812" s="14"/>
      <c r="AF812" s="14"/>
      <c r="AG812" s="14"/>
      <c r="AH812" s="14"/>
      <c r="AI812" s="14"/>
      <c r="AJ812" s="14"/>
      <c r="AK812" s="14"/>
    </row>
    <row r="813" spans="1:37"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c r="AB813" s="14"/>
      <c r="AC813" s="14"/>
      <c r="AD813" s="14"/>
      <c r="AE813" s="14"/>
      <c r="AF813" s="14"/>
      <c r="AG813" s="14"/>
      <c r="AH813" s="14"/>
      <c r="AI813" s="14"/>
      <c r="AJ813" s="14"/>
      <c r="AK813" s="14"/>
    </row>
    <row r="814" spans="1:37"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c r="AB814" s="14"/>
      <c r="AC814" s="14"/>
      <c r="AD814" s="14"/>
      <c r="AE814" s="14"/>
      <c r="AF814" s="14"/>
      <c r="AG814" s="14"/>
      <c r="AH814" s="14"/>
      <c r="AI814" s="14"/>
      <c r="AJ814" s="14"/>
      <c r="AK814" s="14"/>
    </row>
    <row r="815" spans="1:37"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c r="AB815" s="14"/>
      <c r="AC815" s="14"/>
      <c r="AD815" s="14"/>
      <c r="AE815" s="14"/>
      <c r="AF815" s="14"/>
      <c r="AG815" s="14"/>
      <c r="AH815" s="14"/>
      <c r="AI815" s="14"/>
      <c r="AJ815" s="14"/>
      <c r="AK815" s="14"/>
    </row>
    <row r="816" spans="1:37"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c r="AB816" s="14"/>
      <c r="AC816" s="14"/>
      <c r="AD816" s="14"/>
      <c r="AE816" s="14"/>
      <c r="AF816" s="14"/>
      <c r="AG816" s="14"/>
      <c r="AH816" s="14"/>
      <c r="AI816" s="14"/>
      <c r="AJ816" s="14"/>
      <c r="AK816" s="14"/>
    </row>
    <row r="817" spans="1:37"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c r="AC817" s="14"/>
      <c r="AD817" s="14"/>
      <c r="AE817" s="14"/>
      <c r="AF817" s="14"/>
      <c r="AG817" s="14"/>
      <c r="AH817" s="14"/>
      <c r="AI817" s="14"/>
      <c r="AJ817" s="14"/>
      <c r="AK817" s="14"/>
    </row>
    <row r="818" spans="1:37"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c r="AB818" s="14"/>
      <c r="AC818" s="14"/>
      <c r="AD818" s="14"/>
      <c r="AE818" s="14"/>
      <c r="AF818" s="14"/>
      <c r="AG818" s="14"/>
      <c r="AH818" s="14"/>
      <c r="AI818" s="14"/>
      <c r="AJ818" s="14"/>
      <c r="AK818" s="14"/>
    </row>
    <row r="819" spans="1:37"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c r="AB819" s="14"/>
      <c r="AC819" s="14"/>
      <c r="AD819" s="14"/>
      <c r="AE819" s="14"/>
      <c r="AF819" s="14"/>
      <c r="AG819" s="14"/>
      <c r="AH819" s="14"/>
      <c r="AI819" s="14"/>
      <c r="AJ819" s="14"/>
      <c r="AK819" s="14"/>
    </row>
    <row r="820" spans="1:37"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c r="AB820" s="14"/>
      <c r="AC820" s="14"/>
      <c r="AD820" s="14"/>
      <c r="AE820" s="14"/>
      <c r="AF820" s="14"/>
      <c r="AG820" s="14"/>
      <c r="AH820" s="14"/>
      <c r="AI820" s="14"/>
      <c r="AJ820" s="14"/>
      <c r="AK820" s="14"/>
    </row>
    <row r="821" spans="1:37"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c r="AB821" s="14"/>
      <c r="AC821" s="14"/>
      <c r="AD821" s="14"/>
      <c r="AE821" s="14"/>
      <c r="AF821" s="14"/>
      <c r="AG821" s="14"/>
      <c r="AH821" s="14"/>
      <c r="AI821" s="14"/>
      <c r="AJ821" s="14"/>
      <c r="AK821" s="14"/>
    </row>
    <row r="822" spans="1:37"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c r="AB822" s="14"/>
      <c r="AC822" s="14"/>
      <c r="AD822" s="14"/>
      <c r="AE822" s="14"/>
      <c r="AF822" s="14"/>
      <c r="AG822" s="14"/>
      <c r="AH822" s="14"/>
      <c r="AI822" s="14"/>
      <c r="AJ822" s="14"/>
      <c r="AK822" s="14"/>
    </row>
    <row r="823" spans="1:37"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c r="AB823" s="14"/>
      <c r="AC823" s="14"/>
      <c r="AD823" s="14"/>
      <c r="AE823" s="14"/>
      <c r="AF823" s="14"/>
      <c r="AG823" s="14"/>
      <c r="AH823" s="14"/>
      <c r="AI823" s="14"/>
      <c r="AJ823" s="14"/>
      <c r="AK823" s="14"/>
    </row>
    <row r="824" spans="1:37"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c r="AB824" s="14"/>
      <c r="AC824" s="14"/>
      <c r="AD824" s="14"/>
      <c r="AE824" s="14"/>
      <c r="AF824" s="14"/>
      <c r="AG824" s="14"/>
      <c r="AH824" s="14"/>
      <c r="AI824" s="14"/>
      <c r="AJ824" s="14"/>
      <c r="AK824" s="14"/>
    </row>
    <row r="825" spans="1:37"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c r="AC825" s="14"/>
      <c r="AD825" s="14"/>
      <c r="AE825" s="14"/>
      <c r="AF825" s="14"/>
      <c r="AG825" s="14"/>
      <c r="AH825" s="14"/>
      <c r="AI825" s="14"/>
      <c r="AJ825" s="14"/>
      <c r="AK825" s="14"/>
    </row>
    <row r="826" spans="1:37"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c r="AB826" s="14"/>
      <c r="AC826" s="14"/>
      <c r="AD826" s="14"/>
      <c r="AE826" s="14"/>
      <c r="AF826" s="14"/>
      <c r="AG826" s="14"/>
      <c r="AH826" s="14"/>
      <c r="AI826" s="14"/>
      <c r="AJ826" s="14"/>
      <c r="AK826" s="14"/>
    </row>
    <row r="827" spans="1:37"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c r="AB827" s="14"/>
      <c r="AC827" s="14"/>
      <c r="AD827" s="14"/>
      <c r="AE827" s="14"/>
      <c r="AF827" s="14"/>
      <c r="AG827" s="14"/>
      <c r="AH827" s="14"/>
      <c r="AI827" s="14"/>
      <c r="AJ827" s="14"/>
      <c r="AK827" s="14"/>
    </row>
    <row r="828" spans="1:37"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c r="AB828" s="14"/>
      <c r="AC828" s="14"/>
      <c r="AD828" s="14"/>
      <c r="AE828" s="14"/>
      <c r="AF828" s="14"/>
      <c r="AG828" s="14"/>
      <c r="AH828" s="14"/>
      <c r="AI828" s="14"/>
      <c r="AJ828" s="14"/>
      <c r="AK828" s="14"/>
    </row>
    <row r="829" spans="1:37"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c r="AB829" s="14"/>
      <c r="AC829" s="14"/>
      <c r="AD829" s="14"/>
      <c r="AE829" s="14"/>
      <c r="AF829" s="14"/>
      <c r="AG829" s="14"/>
      <c r="AH829" s="14"/>
      <c r="AI829" s="14"/>
      <c r="AJ829" s="14"/>
      <c r="AK829" s="14"/>
    </row>
    <row r="830" spans="1:37"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c r="AC830" s="14"/>
      <c r="AD830" s="14"/>
      <c r="AE830" s="14"/>
      <c r="AF830" s="14"/>
      <c r="AG830" s="14"/>
      <c r="AH830" s="14"/>
      <c r="AI830" s="14"/>
      <c r="AJ830" s="14"/>
      <c r="AK830" s="14"/>
    </row>
    <row r="831" spans="1:37"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c r="AB831" s="14"/>
      <c r="AC831" s="14"/>
      <c r="AD831" s="14"/>
      <c r="AE831" s="14"/>
      <c r="AF831" s="14"/>
      <c r="AG831" s="14"/>
      <c r="AH831" s="14"/>
      <c r="AI831" s="14"/>
      <c r="AJ831" s="14"/>
      <c r="AK831" s="14"/>
    </row>
    <row r="832" spans="1:37"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c r="AB832" s="14"/>
      <c r="AC832" s="14"/>
      <c r="AD832" s="14"/>
      <c r="AE832" s="14"/>
      <c r="AF832" s="14"/>
      <c r="AG832" s="14"/>
      <c r="AH832" s="14"/>
      <c r="AI832" s="14"/>
      <c r="AJ832" s="14"/>
      <c r="AK832" s="14"/>
    </row>
    <row r="833" spans="1:37"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c r="AB833" s="14"/>
      <c r="AC833" s="14"/>
      <c r="AD833" s="14"/>
      <c r="AE833" s="14"/>
      <c r="AF833" s="14"/>
      <c r="AG833" s="14"/>
      <c r="AH833" s="14"/>
      <c r="AI833" s="14"/>
      <c r="AJ833" s="14"/>
      <c r="AK833" s="14"/>
    </row>
    <row r="834" spans="1:37"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c r="AB834" s="14"/>
      <c r="AC834" s="14"/>
      <c r="AD834" s="14"/>
      <c r="AE834" s="14"/>
      <c r="AF834" s="14"/>
      <c r="AG834" s="14"/>
      <c r="AH834" s="14"/>
      <c r="AI834" s="14"/>
      <c r="AJ834" s="14"/>
      <c r="AK834" s="14"/>
    </row>
    <row r="835" spans="1:37"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c r="AB835" s="14"/>
      <c r="AC835" s="14"/>
      <c r="AD835" s="14"/>
      <c r="AE835" s="14"/>
      <c r="AF835" s="14"/>
      <c r="AG835" s="14"/>
      <c r="AH835" s="14"/>
      <c r="AI835" s="14"/>
      <c r="AJ835" s="14"/>
      <c r="AK835" s="14"/>
    </row>
    <row r="836" spans="1:37"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c r="AB836" s="14"/>
      <c r="AC836" s="14"/>
      <c r="AD836" s="14"/>
      <c r="AE836" s="14"/>
      <c r="AF836" s="14"/>
      <c r="AG836" s="14"/>
      <c r="AH836" s="14"/>
      <c r="AI836" s="14"/>
      <c r="AJ836" s="14"/>
      <c r="AK836" s="14"/>
    </row>
    <row r="837" spans="1:37"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c r="AB837" s="14"/>
      <c r="AC837" s="14"/>
      <c r="AD837" s="14"/>
      <c r="AE837" s="14"/>
      <c r="AF837" s="14"/>
      <c r="AG837" s="14"/>
      <c r="AH837" s="14"/>
      <c r="AI837" s="14"/>
      <c r="AJ837" s="14"/>
      <c r="AK837" s="14"/>
    </row>
    <row r="838" spans="1:37"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c r="AB838" s="14"/>
      <c r="AC838" s="14"/>
      <c r="AD838" s="14"/>
      <c r="AE838" s="14"/>
      <c r="AF838" s="14"/>
      <c r="AG838" s="14"/>
      <c r="AH838" s="14"/>
      <c r="AI838" s="14"/>
      <c r="AJ838" s="14"/>
      <c r="AK838" s="14"/>
    </row>
    <row r="839" spans="1:37"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c r="AB839" s="14"/>
      <c r="AC839" s="14"/>
      <c r="AD839" s="14"/>
      <c r="AE839" s="14"/>
      <c r="AF839" s="14"/>
      <c r="AG839" s="14"/>
      <c r="AH839" s="14"/>
      <c r="AI839" s="14"/>
      <c r="AJ839" s="14"/>
      <c r="AK839" s="14"/>
    </row>
    <row r="840" spans="1:37"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c r="AB840" s="14"/>
      <c r="AC840" s="14"/>
      <c r="AD840" s="14"/>
      <c r="AE840" s="14"/>
      <c r="AF840" s="14"/>
      <c r="AG840" s="14"/>
      <c r="AH840" s="14"/>
      <c r="AI840" s="14"/>
      <c r="AJ840" s="14"/>
      <c r="AK840" s="14"/>
    </row>
    <row r="841" spans="1:37"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c r="AB841" s="14"/>
      <c r="AC841" s="14"/>
      <c r="AD841" s="14"/>
      <c r="AE841" s="14"/>
      <c r="AF841" s="14"/>
      <c r="AG841" s="14"/>
      <c r="AH841" s="14"/>
      <c r="AI841" s="14"/>
      <c r="AJ841" s="14"/>
      <c r="AK841" s="14"/>
    </row>
    <row r="842" spans="1:37"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c r="AC842" s="14"/>
      <c r="AD842" s="14"/>
      <c r="AE842" s="14"/>
      <c r="AF842" s="14"/>
      <c r="AG842" s="14"/>
      <c r="AH842" s="14"/>
      <c r="AI842" s="14"/>
      <c r="AJ842" s="14"/>
      <c r="AK842" s="14"/>
    </row>
    <row r="843" spans="1:37"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c r="AB843" s="14"/>
      <c r="AC843" s="14"/>
      <c r="AD843" s="14"/>
      <c r="AE843" s="14"/>
      <c r="AF843" s="14"/>
      <c r="AG843" s="14"/>
      <c r="AH843" s="14"/>
      <c r="AI843" s="14"/>
      <c r="AJ843" s="14"/>
      <c r="AK843" s="14"/>
    </row>
    <row r="844" spans="1:37"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c r="AB844" s="14"/>
      <c r="AC844" s="14"/>
      <c r="AD844" s="14"/>
      <c r="AE844" s="14"/>
      <c r="AF844" s="14"/>
      <c r="AG844" s="14"/>
      <c r="AH844" s="14"/>
      <c r="AI844" s="14"/>
      <c r="AJ844" s="14"/>
      <c r="AK844" s="14"/>
    </row>
    <row r="845" spans="1:37"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c r="AB845" s="14"/>
      <c r="AC845" s="14"/>
      <c r="AD845" s="14"/>
      <c r="AE845" s="14"/>
      <c r="AF845" s="14"/>
      <c r="AG845" s="14"/>
      <c r="AH845" s="14"/>
      <c r="AI845" s="14"/>
      <c r="AJ845" s="14"/>
      <c r="AK845" s="14"/>
    </row>
    <row r="846" spans="1:37"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c r="AC846" s="14"/>
      <c r="AD846" s="14"/>
      <c r="AE846" s="14"/>
      <c r="AF846" s="14"/>
      <c r="AG846" s="14"/>
      <c r="AH846" s="14"/>
      <c r="AI846" s="14"/>
      <c r="AJ846" s="14"/>
      <c r="AK846" s="14"/>
    </row>
    <row r="847" spans="1:37"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c r="AB847" s="14"/>
      <c r="AC847" s="14"/>
      <c r="AD847" s="14"/>
      <c r="AE847" s="14"/>
      <c r="AF847" s="14"/>
      <c r="AG847" s="14"/>
      <c r="AH847" s="14"/>
      <c r="AI847" s="14"/>
      <c r="AJ847" s="14"/>
      <c r="AK847" s="14"/>
    </row>
    <row r="848" spans="1:37"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c r="AB848" s="14"/>
      <c r="AC848" s="14"/>
      <c r="AD848" s="14"/>
      <c r="AE848" s="14"/>
      <c r="AF848" s="14"/>
      <c r="AG848" s="14"/>
      <c r="AH848" s="14"/>
      <c r="AI848" s="14"/>
      <c r="AJ848" s="14"/>
      <c r="AK848" s="14"/>
    </row>
    <row r="849" spans="1:37"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c r="AB849" s="14"/>
      <c r="AC849" s="14"/>
      <c r="AD849" s="14"/>
      <c r="AE849" s="14"/>
      <c r="AF849" s="14"/>
      <c r="AG849" s="14"/>
      <c r="AH849" s="14"/>
      <c r="AI849" s="14"/>
      <c r="AJ849" s="14"/>
      <c r="AK849" s="14"/>
    </row>
    <row r="850" spans="1:37"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c r="AC850" s="14"/>
      <c r="AD850" s="14"/>
      <c r="AE850" s="14"/>
      <c r="AF850" s="14"/>
      <c r="AG850" s="14"/>
      <c r="AH850" s="14"/>
      <c r="AI850" s="14"/>
      <c r="AJ850" s="14"/>
      <c r="AK850" s="14"/>
    </row>
    <row r="851" spans="1:37"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c r="AB851" s="14"/>
      <c r="AC851" s="14"/>
      <c r="AD851" s="14"/>
      <c r="AE851" s="14"/>
      <c r="AF851" s="14"/>
      <c r="AG851" s="14"/>
      <c r="AH851" s="14"/>
      <c r="AI851" s="14"/>
      <c r="AJ851" s="14"/>
      <c r="AK851" s="14"/>
    </row>
    <row r="852" spans="1:37"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c r="AB852" s="14"/>
      <c r="AC852" s="14"/>
      <c r="AD852" s="14"/>
      <c r="AE852" s="14"/>
      <c r="AF852" s="14"/>
      <c r="AG852" s="14"/>
      <c r="AH852" s="14"/>
      <c r="AI852" s="14"/>
      <c r="AJ852" s="14"/>
      <c r="AK852" s="14"/>
    </row>
    <row r="853" spans="1:37"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c r="AB853" s="14"/>
      <c r="AC853" s="14"/>
      <c r="AD853" s="14"/>
      <c r="AE853" s="14"/>
      <c r="AF853" s="14"/>
      <c r="AG853" s="14"/>
      <c r="AH853" s="14"/>
      <c r="AI853" s="14"/>
      <c r="AJ853" s="14"/>
      <c r="AK853" s="14"/>
    </row>
    <row r="854" spans="1:37"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c r="AB854" s="14"/>
      <c r="AC854" s="14"/>
      <c r="AD854" s="14"/>
      <c r="AE854" s="14"/>
      <c r="AF854" s="14"/>
      <c r="AG854" s="14"/>
      <c r="AH854" s="14"/>
      <c r="AI854" s="14"/>
      <c r="AJ854" s="14"/>
      <c r="AK854" s="14"/>
    </row>
    <row r="855" spans="1:37"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c r="AB855" s="14"/>
      <c r="AC855" s="14"/>
      <c r="AD855" s="14"/>
      <c r="AE855" s="14"/>
      <c r="AF855" s="14"/>
      <c r="AG855" s="14"/>
      <c r="AH855" s="14"/>
      <c r="AI855" s="14"/>
      <c r="AJ855" s="14"/>
      <c r="AK855" s="14"/>
    </row>
    <row r="856" spans="1:37"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c r="AB856" s="14"/>
      <c r="AC856" s="14"/>
      <c r="AD856" s="14"/>
      <c r="AE856" s="14"/>
      <c r="AF856" s="14"/>
      <c r="AG856" s="14"/>
      <c r="AH856" s="14"/>
      <c r="AI856" s="14"/>
      <c r="AJ856" s="14"/>
      <c r="AK856" s="14"/>
    </row>
    <row r="857" spans="1:37"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c r="AB857" s="14"/>
      <c r="AC857" s="14"/>
      <c r="AD857" s="14"/>
      <c r="AE857" s="14"/>
      <c r="AF857" s="14"/>
      <c r="AG857" s="14"/>
      <c r="AH857" s="14"/>
      <c r="AI857" s="14"/>
      <c r="AJ857" s="14"/>
      <c r="AK857" s="14"/>
    </row>
    <row r="858" spans="1:37"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c r="AB858" s="14"/>
      <c r="AC858" s="14"/>
      <c r="AD858" s="14"/>
      <c r="AE858" s="14"/>
      <c r="AF858" s="14"/>
      <c r="AG858" s="14"/>
      <c r="AH858" s="14"/>
      <c r="AI858" s="14"/>
      <c r="AJ858" s="14"/>
      <c r="AK858" s="14"/>
    </row>
    <row r="859" spans="1:37"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c r="AC859" s="14"/>
      <c r="AD859" s="14"/>
      <c r="AE859" s="14"/>
      <c r="AF859" s="14"/>
      <c r="AG859" s="14"/>
      <c r="AH859" s="14"/>
      <c r="AI859" s="14"/>
      <c r="AJ859" s="14"/>
      <c r="AK859" s="14"/>
    </row>
    <row r="860" spans="1:37"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c r="AB860" s="14"/>
      <c r="AC860" s="14"/>
      <c r="AD860" s="14"/>
      <c r="AE860" s="14"/>
      <c r="AF860" s="14"/>
      <c r="AG860" s="14"/>
      <c r="AH860" s="14"/>
      <c r="AI860" s="14"/>
      <c r="AJ860" s="14"/>
      <c r="AK860" s="14"/>
    </row>
    <row r="861" spans="1:37"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c r="AB861" s="14"/>
      <c r="AC861" s="14"/>
      <c r="AD861" s="14"/>
      <c r="AE861" s="14"/>
      <c r="AF861" s="14"/>
      <c r="AG861" s="14"/>
      <c r="AH861" s="14"/>
      <c r="AI861" s="14"/>
      <c r="AJ861" s="14"/>
      <c r="AK861" s="14"/>
    </row>
    <row r="862" spans="1:37"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c r="AB862" s="14"/>
      <c r="AC862" s="14"/>
      <c r="AD862" s="14"/>
      <c r="AE862" s="14"/>
      <c r="AF862" s="14"/>
      <c r="AG862" s="14"/>
      <c r="AH862" s="14"/>
      <c r="AI862" s="14"/>
      <c r="AJ862" s="14"/>
      <c r="AK862" s="14"/>
    </row>
    <row r="863" spans="1:37"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c r="AB863" s="14"/>
      <c r="AC863" s="14"/>
      <c r="AD863" s="14"/>
      <c r="AE863" s="14"/>
      <c r="AF863" s="14"/>
      <c r="AG863" s="14"/>
      <c r="AH863" s="14"/>
      <c r="AI863" s="14"/>
      <c r="AJ863" s="14"/>
      <c r="AK863" s="14"/>
    </row>
    <row r="864" spans="1:37"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c r="AB864" s="14"/>
      <c r="AC864" s="14"/>
      <c r="AD864" s="14"/>
      <c r="AE864" s="14"/>
      <c r="AF864" s="14"/>
      <c r="AG864" s="14"/>
      <c r="AH864" s="14"/>
      <c r="AI864" s="14"/>
      <c r="AJ864" s="14"/>
      <c r="AK864" s="14"/>
    </row>
    <row r="865" spans="1:37"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c r="AB865" s="14"/>
      <c r="AC865" s="14"/>
      <c r="AD865" s="14"/>
      <c r="AE865" s="14"/>
      <c r="AF865" s="14"/>
      <c r="AG865" s="14"/>
      <c r="AH865" s="14"/>
      <c r="AI865" s="14"/>
      <c r="AJ865" s="14"/>
      <c r="AK865" s="14"/>
    </row>
    <row r="866" spans="1:37"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c r="AB866" s="14"/>
      <c r="AC866" s="14"/>
      <c r="AD866" s="14"/>
      <c r="AE866" s="14"/>
      <c r="AF866" s="14"/>
      <c r="AG866" s="14"/>
      <c r="AH866" s="14"/>
      <c r="AI866" s="14"/>
      <c r="AJ866" s="14"/>
      <c r="AK866" s="14"/>
    </row>
    <row r="867" spans="1:37"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c r="AB867" s="14"/>
      <c r="AC867" s="14"/>
      <c r="AD867" s="14"/>
      <c r="AE867" s="14"/>
      <c r="AF867" s="14"/>
      <c r="AG867" s="14"/>
      <c r="AH867" s="14"/>
      <c r="AI867" s="14"/>
      <c r="AJ867" s="14"/>
      <c r="AK867" s="14"/>
    </row>
    <row r="868" spans="1:37"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c r="AB868" s="14"/>
      <c r="AC868" s="14"/>
      <c r="AD868" s="14"/>
      <c r="AE868" s="14"/>
      <c r="AF868" s="14"/>
      <c r="AG868" s="14"/>
      <c r="AH868" s="14"/>
      <c r="AI868" s="14"/>
      <c r="AJ868" s="14"/>
      <c r="AK868" s="14"/>
    </row>
    <row r="869" spans="1:37"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c r="AB869" s="14"/>
      <c r="AC869" s="14"/>
      <c r="AD869" s="14"/>
      <c r="AE869" s="14"/>
      <c r="AF869" s="14"/>
      <c r="AG869" s="14"/>
      <c r="AH869" s="14"/>
      <c r="AI869" s="14"/>
      <c r="AJ869" s="14"/>
      <c r="AK869" s="14"/>
    </row>
    <row r="870" spans="1:37"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c r="AB870" s="14"/>
      <c r="AC870" s="14"/>
      <c r="AD870" s="14"/>
      <c r="AE870" s="14"/>
      <c r="AF870" s="14"/>
      <c r="AG870" s="14"/>
      <c r="AH870" s="14"/>
      <c r="AI870" s="14"/>
      <c r="AJ870" s="14"/>
      <c r="AK870" s="14"/>
    </row>
    <row r="871" spans="1:37"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c r="AB871" s="14"/>
      <c r="AC871" s="14"/>
      <c r="AD871" s="14"/>
      <c r="AE871" s="14"/>
      <c r="AF871" s="14"/>
      <c r="AG871" s="14"/>
      <c r="AH871" s="14"/>
      <c r="AI871" s="14"/>
      <c r="AJ871" s="14"/>
      <c r="AK871" s="14"/>
    </row>
    <row r="872" spans="1:37"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c r="AB872" s="14"/>
      <c r="AC872" s="14"/>
      <c r="AD872" s="14"/>
      <c r="AE872" s="14"/>
      <c r="AF872" s="14"/>
      <c r="AG872" s="14"/>
      <c r="AH872" s="14"/>
      <c r="AI872" s="14"/>
      <c r="AJ872" s="14"/>
      <c r="AK872" s="14"/>
    </row>
    <row r="873" spans="1:37"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c r="AB873" s="14"/>
      <c r="AC873" s="14"/>
      <c r="AD873" s="14"/>
      <c r="AE873" s="14"/>
      <c r="AF873" s="14"/>
      <c r="AG873" s="14"/>
      <c r="AH873" s="14"/>
      <c r="AI873" s="14"/>
      <c r="AJ873" s="14"/>
      <c r="AK873" s="14"/>
    </row>
    <row r="874" spans="1:37"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c r="AB874" s="14"/>
      <c r="AC874" s="14"/>
      <c r="AD874" s="14"/>
      <c r="AE874" s="14"/>
      <c r="AF874" s="14"/>
      <c r="AG874" s="14"/>
      <c r="AH874" s="14"/>
      <c r="AI874" s="14"/>
      <c r="AJ874" s="14"/>
      <c r="AK874" s="14"/>
    </row>
    <row r="875" spans="1:37"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c r="AB875" s="14"/>
      <c r="AC875" s="14"/>
      <c r="AD875" s="14"/>
      <c r="AE875" s="14"/>
      <c r="AF875" s="14"/>
      <c r="AG875" s="14"/>
      <c r="AH875" s="14"/>
      <c r="AI875" s="14"/>
      <c r="AJ875" s="14"/>
      <c r="AK875" s="14"/>
    </row>
    <row r="876" spans="1:37"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c r="AB876" s="14"/>
      <c r="AC876" s="14"/>
      <c r="AD876" s="14"/>
      <c r="AE876" s="14"/>
      <c r="AF876" s="14"/>
      <c r="AG876" s="14"/>
      <c r="AH876" s="14"/>
      <c r="AI876" s="14"/>
      <c r="AJ876" s="14"/>
      <c r="AK876" s="14"/>
    </row>
    <row r="877" spans="1:37"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c r="AC877" s="14"/>
      <c r="AD877" s="14"/>
      <c r="AE877" s="14"/>
      <c r="AF877" s="14"/>
      <c r="AG877" s="14"/>
      <c r="AH877" s="14"/>
      <c r="AI877" s="14"/>
      <c r="AJ877" s="14"/>
      <c r="AK877" s="14"/>
    </row>
    <row r="878" spans="1:37"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c r="AC878" s="14"/>
      <c r="AD878" s="14"/>
      <c r="AE878" s="14"/>
      <c r="AF878" s="14"/>
      <c r="AG878" s="14"/>
      <c r="AH878" s="14"/>
      <c r="AI878" s="14"/>
      <c r="AJ878" s="14"/>
      <c r="AK878" s="14"/>
    </row>
    <row r="879" spans="1:37"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c r="AB879" s="14"/>
      <c r="AC879" s="14"/>
      <c r="AD879" s="14"/>
      <c r="AE879" s="14"/>
      <c r="AF879" s="14"/>
      <c r="AG879" s="14"/>
      <c r="AH879" s="14"/>
      <c r="AI879" s="14"/>
      <c r="AJ879" s="14"/>
      <c r="AK879" s="14"/>
    </row>
    <row r="880" spans="1:37"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c r="AB880" s="14"/>
      <c r="AC880" s="14"/>
      <c r="AD880" s="14"/>
      <c r="AE880" s="14"/>
      <c r="AF880" s="14"/>
      <c r="AG880" s="14"/>
      <c r="AH880" s="14"/>
      <c r="AI880" s="14"/>
      <c r="AJ880" s="14"/>
      <c r="AK880" s="14"/>
    </row>
    <row r="881" spans="1:37"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c r="AB881" s="14"/>
      <c r="AC881" s="14"/>
      <c r="AD881" s="14"/>
      <c r="AE881" s="14"/>
      <c r="AF881" s="14"/>
      <c r="AG881" s="14"/>
      <c r="AH881" s="14"/>
      <c r="AI881" s="14"/>
      <c r="AJ881" s="14"/>
      <c r="AK881" s="14"/>
    </row>
    <row r="882" spans="1:37"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c r="AB882" s="14"/>
      <c r="AC882" s="14"/>
      <c r="AD882" s="14"/>
      <c r="AE882" s="14"/>
      <c r="AF882" s="14"/>
      <c r="AG882" s="14"/>
      <c r="AH882" s="14"/>
      <c r="AI882" s="14"/>
      <c r="AJ882" s="14"/>
      <c r="AK882" s="14"/>
    </row>
    <row r="883" spans="1:37"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c r="AB883" s="14"/>
      <c r="AC883" s="14"/>
      <c r="AD883" s="14"/>
      <c r="AE883" s="14"/>
      <c r="AF883" s="14"/>
      <c r="AG883" s="14"/>
      <c r="AH883" s="14"/>
      <c r="AI883" s="14"/>
      <c r="AJ883" s="14"/>
      <c r="AK883" s="14"/>
    </row>
    <row r="884" spans="1:37"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c r="AB884" s="14"/>
      <c r="AC884" s="14"/>
      <c r="AD884" s="14"/>
      <c r="AE884" s="14"/>
      <c r="AF884" s="14"/>
      <c r="AG884" s="14"/>
      <c r="AH884" s="14"/>
      <c r="AI884" s="14"/>
      <c r="AJ884" s="14"/>
      <c r="AK884" s="14"/>
    </row>
    <row r="885" spans="1:37"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c r="AB885" s="14"/>
      <c r="AC885" s="14"/>
      <c r="AD885" s="14"/>
      <c r="AE885" s="14"/>
      <c r="AF885" s="14"/>
      <c r="AG885" s="14"/>
      <c r="AH885" s="14"/>
      <c r="AI885" s="14"/>
      <c r="AJ885" s="14"/>
      <c r="AK885" s="14"/>
    </row>
    <row r="886" spans="1:37"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c r="AB886" s="14"/>
      <c r="AC886" s="14"/>
      <c r="AD886" s="14"/>
      <c r="AE886" s="14"/>
      <c r="AF886" s="14"/>
      <c r="AG886" s="14"/>
      <c r="AH886" s="14"/>
      <c r="AI886" s="14"/>
      <c r="AJ886" s="14"/>
      <c r="AK886" s="14"/>
    </row>
    <row r="887" spans="1:37"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c r="AB887" s="14"/>
      <c r="AC887" s="14"/>
      <c r="AD887" s="14"/>
      <c r="AE887" s="14"/>
      <c r="AF887" s="14"/>
      <c r="AG887" s="14"/>
      <c r="AH887" s="14"/>
      <c r="AI887" s="14"/>
      <c r="AJ887" s="14"/>
      <c r="AK887" s="14"/>
    </row>
    <row r="888" spans="1:37"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c r="AB888" s="14"/>
      <c r="AC888" s="14"/>
      <c r="AD888" s="14"/>
      <c r="AE888" s="14"/>
      <c r="AF888" s="14"/>
      <c r="AG888" s="14"/>
      <c r="AH888" s="14"/>
      <c r="AI888" s="14"/>
      <c r="AJ888" s="14"/>
      <c r="AK888" s="14"/>
    </row>
    <row r="889" spans="1:37"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c r="AB889" s="14"/>
      <c r="AC889" s="14"/>
      <c r="AD889" s="14"/>
      <c r="AE889" s="14"/>
      <c r="AF889" s="14"/>
      <c r="AG889" s="14"/>
      <c r="AH889" s="14"/>
      <c r="AI889" s="14"/>
      <c r="AJ889" s="14"/>
      <c r="AK889" s="14"/>
    </row>
    <row r="890" spans="1:37"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c r="AB890" s="14"/>
      <c r="AC890" s="14"/>
      <c r="AD890" s="14"/>
      <c r="AE890" s="14"/>
      <c r="AF890" s="14"/>
      <c r="AG890" s="14"/>
      <c r="AH890" s="14"/>
      <c r="AI890" s="14"/>
      <c r="AJ890" s="14"/>
      <c r="AK890" s="14"/>
    </row>
    <row r="891" spans="1:37"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c r="AB891" s="14"/>
      <c r="AC891" s="14"/>
      <c r="AD891" s="14"/>
      <c r="AE891" s="14"/>
      <c r="AF891" s="14"/>
      <c r="AG891" s="14"/>
      <c r="AH891" s="14"/>
      <c r="AI891" s="14"/>
      <c r="AJ891" s="14"/>
      <c r="AK891" s="14"/>
    </row>
    <row r="892" spans="1:37"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c r="AB892" s="14"/>
      <c r="AC892" s="14"/>
      <c r="AD892" s="14"/>
      <c r="AE892" s="14"/>
      <c r="AF892" s="14"/>
      <c r="AG892" s="14"/>
      <c r="AH892" s="14"/>
      <c r="AI892" s="14"/>
      <c r="AJ892" s="14"/>
      <c r="AK892" s="14"/>
    </row>
    <row r="893" spans="1:37"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c r="AB893" s="14"/>
      <c r="AC893" s="14"/>
      <c r="AD893" s="14"/>
      <c r="AE893" s="14"/>
      <c r="AF893" s="14"/>
      <c r="AG893" s="14"/>
      <c r="AH893" s="14"/>
      <c r="AI893" s="14"/>
      <c r="AJ893" s="14"/>
      <c r="AK893" s="14"/>
    </row>
    <row r="894" spans="1:37"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c r="AB894" s="14"/>
      <c r="AC894" s="14"/>
      <c r="AD894" s="14"/>
      <c r="AE894" s="14"/>
      <c r="AF894" s="14"/>
      <c r="AG894" s="14"/>
      <c r="AH894" s="14"/>
      <c r="AI894" s="14"/>
      <c r="AJ894" s="14"/>
      <c r="AK894" s="14"/>
    </row>
    <row r="895" spans="1:37"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c r="AB895" s="14"/>
      <c r="AC895" s="14"/>
      <c r="AD895" s="14"/>
      <c r="AE895" s="14"/>
      <c r="AF895" s="14"/>
      <c r="AG895" s="14"/>
      <c r="AH895" s="14"/>
      <c r="AI895" s="14"/>
      <c r="AJ895" s="14"/>
      <c r="AK895" s="14"/>
    </row>
    <row r="896" spans="1:37"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c r="AB896" s="14"/>
      <c r="AC896" s="14"/>
      <c r="AD896" s="14"/>
      <c r="AE896" s="14"/>
      <c r="AF896" s="14"/>
      <c r="AG896" s="14"/>
      <c r="AH896" s="14"/>
      <c r="AI896" s="14"/>
      <c r="AJ896" s="14"/>
      <c r="AK896" s="14"/>
    </row>
    <row r="897" spans="1:37"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c r="AB897" s="14"/>
      <c r="AC897" s="14"/>
      <c r="AD897" s="14"/>
      <c r="AE897" s="14"/>
      <c r="AF897" s="14"/>
      <c r="AG897" s="14"/>
      <c r="AH897" s="14"/>
      <c r="AI897" s="14"/>
      <c r="AJ897" s="14"/>
      <c r="AK897" s="14"/>
    </row>
    <row r="898" spans="1:37"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c r="AB898" s="14"/>
      <c r="AC898" s="14"/>
      <c r="AD898" s="14"/>
      <c r="AE898" s="14"/>
      <c r="AF898" s="14"/>
      <c r="AG898" s="14"/>
      <c r="AH898" s="14"/>
      <c r="AI898" s="14"/>
      <c r="AJ898" s="14"/>
      <c r="AK898" s="14"/>
    </row>
    <row r="899" spans="1:37"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c r="AB899" s="14"/>
      <c r="AC899" s="14"/>
      <c r="AD899" s="14"/>
      <c r="AE899" s="14"/>
      <c r="AF899" s="14"/>
      <c r="AG899" s="14"/>
      <c r="AH899" s="14"/>
      <c r="AI899" s="14"/>
      <c r="AJ899" s="14"/>
      <c r="AK899" s="14"/>
    </row>
    <row r="900" spans="1:37"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c r="AB900" s="14"/>
      <c r="AC900" s="14"/>
      <c r="AD900" s="14"/>
      <c r="AE900" s="14"/>
      <c r="AF900" s="14"/>
      <c r="AG900" s="14"/>
      <c r="AH900" s="14"/>
      <c r="AI900" s="14"/>
      <c r="AJ900" s="14"/>
      <c r="AK900" s="14"/>
    </row>
    <row r="901" spans="1:37"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c r="AB901" s="14"/>
      <c r="AC901" s="14"/>
      <c r="AD901" s="14"/>
      <c r="AE901" s="14"/>
      <c r="AF901" s="14"/>
      <c r="AG901" s="14"/>
      <c r="AH901" s="14"/>
      <c r="AI901" s="14"/>
      <c r="AJ901" s="14"/>
      <c r="AK901" s="14"/>
    </row>
    <row r="902" spans="1:37"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c r="AB902" s="14"/>
      <c r="AC902" s="14"/>
      <c r="AD902" s="14"/>
      <c r="AE902" s="14"/>
      <c r="AF902" s="14"/>
      <c r="AG902" s="14"/>
      <c r="AH902" s="14"/>
      <c r="AI902" s="14"/>
      <c r="AJ902" s="14"/>
      <c r="AK902" s="14"/>
    </row>
    <row r="903" spans="1:37"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c r="AB903" s="14"/>
      <c r="AC903" s="14"/>
      <c r="AD903" s="14"/>
      <c r="AE903" s="14"/>
      <c r="AF903" s="14"/>
      <c r="AG903" s="14"/>
      <c r="AH903" s="14"/>
      <c r="AI903" s="14"/>
      <c r="AJ903" s="14"/>
      <c r="AK903" s="14"/>
    </row>
    <row r="904" spans="1:37"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c r="AB904" s="14"/>
      <c r="AC904" s="14"/>
      <c r="AD904" s="14"/>
      <c r="AE904" s="14"/>
      <c r="AF904" s="14"/>
      <c r="AG904" s="14"/>
      <c r="AH904" s="14"/>
      <c r="AI904" s="14"/>
      <c r="AJ904" s="14"/>
      <c r="AK904" s="14"/>
    </row>
    <row r="905" spans="1:37"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c r="AB905" s="14"/>
      <c r="AC905" s="14"/>
      <c r="AD905" s="14"/>
      <c r="AE905" s="14"/>
      <c r="AF905" s="14"/>
      <c r="AG905" s="14"/>
      <c r="AH905" s="14"/>
      <c r="AI905" s="14"/>
      <c r="AJ905" s="14"/>
      <c r="AK905" s="14"/>
    </row>
    <row r="906" spans="1:37"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c r="AB906" s="14"/>
      <c r="AC906" s="14"/>
      <c r="AD906" s="14"/>
      <c r="AE906" s="14"/>
      <c r="AF906" s="14"/>
      <c r="AG906" s="14"/>
      <c r="AH906" s="14"/>
      <c r="AI906" s="14"/>
      <c r="AJ906" s="14"/>
      <c r="AK906" s="14"/>
    </row>
    <row r="907" spans="1:37"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c r="AB907" s="14"/>
      <c r="AC907" s="14"/>
      <c r="AD907" s="14"/>
      <c r="AE907" s="14"/>
      <c r="AF907" s="14"/>
      <c r="AG907" s="14"/>
      <c r="AH907" s="14"/>
      <c r="AI907" s="14"/>
      <c r="AJ907" s="14"/>
      <c r="AK907" s="14"/>
    </row>
    <row r="908" spans="1:37"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c r="AB908" s="14"/>
      <c r="AC908" s="14"/>
      <c r="AD908" s="14"/>
      <c r="AE908" s="14"/>
      <c r="AF908" s="14"/>
      <c r="AG908" s="14"/>
      <c r="AH908" s="14"/>
      <c r="AI908" s="14"/>
      <c r="AJ908" s="14"/>
      <c r="AK908" s="14"/>
    </row>
    <row r="909" spans="1:37"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c r="AB909" s="14"/>
      <c r="AC909" s="14"/>
      <c r="AD909" s="14"/>
      <c r="AE909" s="14"/>
      <c r="AF909" s="14"/>
      <c r="AG909" s="14"/>
      <c r="AH909" s="14"/>
      <c r="AI909" s="14"/>
      <c r="AJ909" s="14"/>
      <c r="AK909" s="14"/>
    </row>
    <row r="910" spans="1:37"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c r="AB910" s="14"/>
      <c r="AC910" s="14"/>
      <c r="AD910" s="14"/>
      <c r="AE910" s="14"/>
      <c r="AF910" s="14"/>
      <c r="AG910" s="14"/>
      <c r="AH910" s="14"/>
      <c r="AI910" s="14"/>
      <c r="AJ910" s="14"/>
      <c r="AK910" s="14"/>
    </row>
    <row r="911" spans="1:37"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c r="AB911" s="14"/>
      <c r="AC911" s="14"/>
      <c r="AD911" s="14"/>
      <c r="AE911" s="14"/>
      <c r="AF911" s="14"/>
      <c r="AG911" s="14"/>
      <c r="AH911" s="14"/>
      <c r="AI911" s="14"/>
      <c r="AJ911" s="14"/>
      <c r="AK911" s="14"/>
    </row>
    <row r="912" spans="1:37"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c r="AB912" s="14"/>
      <c r="AC912" s="14"/>
      <c r="AD912" s="14"/>
      <c r="AE912" s="14"/>
      <c r="AF912" s="14"/>
      <c r="AG912" s="14"/>
      <c r="AH912" s="14"/>
      <c r="AI912" s="14"/>
      <c r="AJ912" s="14"/>
      <c r="AK912" s="14"/>
    </row>
    <row r="913" spans="1:37"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c r="AB913" s="14"/>
      <c r="AC913" s="14"/>
      <c r="AD913" s="14"/>
      <c r="AE913" s="14"/>
      <c r="AF913" s="14"/>
      <c r="AG913" s="14"/>
      <c r="AH913" s="14"/>
      <c r="AI913" s="14"/>
      <c r="AJ913" s="14"/>
      <c r="AK913" s="14"/>
    </row>
    <row r="914" spans="1:37"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c r="AB914" s="14"/>
      <c r="AC914" s="14"/>
      <c r="AD914" s="14"/>
      <c r="AE914" s="14"/>
      <c r="AF914" s="14"/>
      <c r="AG914" s="14"/>
      <c r="AH914" s="14"/>
      <c r="AI914" s="14"/>
      <c r="AJ914" s="14"/>
      <c r="AK914" s="14"/>
    </row>
    <row r="915" spans="1:37"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c r="AB915" s="14"/>
      <c r="AC915" s="14"/>
      <c r="AD915" s="14"/>
      <c r="AE915" s="14"/>
      <c r="AF915" s="14"/>
      <c r="AG915" s="14"/>
      <c r="AH915" s="14"/>
      <c r="AI915" s="14"/>
      <c r="AJ915" s="14"/>
      <c r="AK915" s="14"/>
    </row>
    <row r="916" spans="1:37"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c r="AB916" s="14"/>
      <c r="AC916" s="14"/>
      <c r="AD916" s="14"/>
      <c r="AE916" s="14"/>
      <c r="AF916" s="14"/>
      <c r="AG916" s="14"/>
      <c r="AH916" s="14"/>
      <c r="AI916" s="14"/>
      <c r="AJ916" s="14"/>
      <c r="AK916" s="14"/>
    </row>
    <row r="917" spans="1:37"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c r="AB917" s="14"/>
      <c r="AC917" s="14"/>
      <c r="AD917" s="14"/>
      <c r="AE917" s="14"/>
      <c r="AF917" s="14"/>
      <c r="AG917" s="14"/>
      <c r="AH917" s="14"/>
      <c r="AI917" s="14"/>
      <c r="AJ917" s="14"/>
      <c r="AK917" s="14"/>
    </row>
    <row r="918" spans="1:37"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c r="AB918" s="14"/>
      <c r="AC918" s="14"/>
      <c r="AD918" s="14"/>
      <c r="AE918" s="14"/>
      <c r="AF918" s="14"/>
      <c r="AG918" s="14"/>
      <c r="AH918" s="14"/>
      <c r="AI918" s="14"/>
      <c r="AJ918" s="14"/>
      <c r="AK918" s="14"/>
    </row>
    <row r="919" spans="1:37"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c r="AB919" s="14"/>
      <c r="AC919" s="14"/>
      <c r="AD919" s="14"/>
      <c r="AE919" s="14"/>
      <c r="AF919" s="14"/>
      <c r="AG919" s="14"/>
      <c r="AH919" s="14"/>
      <c r="AI919" s="14"/>
      <c r="AJ919" s="14"/>
      <c r="AK919" s="14"/>
    </row>
    <row r="920" spans="1:37"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c r="AB920" s="14"/>
      <c r="AC920" s="14"/>
      <c r="AD920" s="14"/>
      <c r="AE920" s="14"/>
      <c r="AF920" s="14"/>
      <c r="AG920" s="14"/>
      <c r="AH920" s="14"/>
      <c r="AI920" s="14"/>
      <c r="AJ920" s="14"/>
      <c r="AK920" s="14"/>
    </row>
    <row r="921" spans="1:37"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c r="AB921" s="14"/>
      <c r="AC921" s="14"/>
      <c r="AD921" s="14"/>
      <c r="AE921" s="14"/>
      <c r="AF921" s="14"/>
      <c r="AG921" s="14"/>
      <c r="AH921" s="14"/>
      <c r="AI921" s="14"/>
      <c r="AJ921" s="14"/>
      <c r="AK921" s="14"/>
    </row>
    <row r="922" spans="1:37"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c r="AB922" s="14"/>
      <c r="AC922" s="14"/>
      <c r="AD922" s="14"/>
      <c r="AE922" s="14"/>
      <c r="AF922" s="14"/>
      <c r="AG922" s="14"/>
      <c r="AH922" s="14"/>
      <c r="AI922" s="14"/>
      <c r="AJ922" s="14"/>
      <c r="AK922" s="14"/>
    </row>
    <row r="923" spans="1:37"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c r="AB923" s="14"/>
      <c r="AC923" s="14"/>
      <c r="AD923" s="14"/>
      <c r="AE923" s="14"/>
      <c r="AF923" s="14"/>
      <c r="AG923" s="14"/>
      <c r="AH923" s="14"/>
      <c r="AI923" s="14"/>
      <c r="AJ923" s="14"/>
      <c r="AK923" s="14"/>
    </row>
    <row r="924" spans="1:37"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c r="AB924" s="14"/>
      <c r="AC924" s="14"/>
      <c r="AD924" s="14"/>
      <c r="AE924" s="14"/>
      <c r="AF924" s="14"/>
      <c r="AG924" s="14"/>
      <c r="AH924" s="14"/>
      <c r="AI924" s="14"/>
      <c r="AJ924" s="14"/>
      <c r="AK924" s="14"/>
    </row>
    <row r="925" spans="1:37"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c r="AB925" s="14"/>
      <c r="AC925" s="14"/>
      <c r="AD925" s="14"/>
      <c r="AE925" s="14"/>
      <c r="AF925" s="14"/>
      <c r="AG925" s="14"/>
      <c r="AH925" s="14"/>
      <c r="AI925" s="14"/>
      <c r="AJ925" s="14"/>
      <c r="AK925" s="14"/>
    </row>
    <row r="926" spans="1:37"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c r="AB926" s="14"/>
      <c r="AC926" s="14"/>
      <c r="AD926" s="14"/>
      <c r="AE926" s="14"/>
      <c r="AF926" s="14"/>
      <c r="AG926" s="14"/>
      <c r="AH926" s="14"/>
      <c r="AI926" s="14"/>
      <c r="AJ926" s="14"/>
      <c r="AK926" s="14"/>
    </row>
    <row r="927" spans="1:37"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c r="AB927" s="14"/>
      <c r="AC927" s="14"/>
      <c r="AD927" s="14"/>
      <c r="AE927" s="14"/>
      <c r="AF927" s="14"/>
      <c r="AG927" s="14"/>
      <c r="AH927" s="14"/>
      <c r="AI927" s="14"/>
      <c r="AJ927" s="14"/>
      <c r="AK927" s="14"/>
    </row>
    <row r="928" spans="1:37"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c r="AB928" s="14"/>
      <c r="AC928" s="14"/>
      <c r="AD928" s="14"/>
      <c r="AE928" s="14"/>
      <c r="AF928" s="14"/>
      <c r="AG928" s="14"/>
      <c r="AH928" s="14"/>
      <c r="AI928" s="14"/>
      <c r="AJ928" s="14"/>
      <c r="AK928" s="14"/>
    </row>
    <row r="929" spans="1:37"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c r="AB929" s="14"/>
      <c r="AC929" s="14"/>
      <c r="AD929" s="14"/>
      <c r="AE929" s="14"/>
      <c r="AF929" s="14"/>
      <c r="AG929" s="14"/>
      <c r="AH929" s="14"/>
      <c r="AI929" s="14"/>
      <c r="AJ929" s="14"/>
      <c r="AK929" s="14"/>
    </row>
    <row r="930" spans="1:37"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c r="AB930" s="14"/>
      <c r="AC930" s="14"/>
      <c r="AD930" s="14"/>
      <c r="AE930" s="14"/>
      <c r="AF930" s="14"/>
      <c r="AG930" s="14"/>
      <c r="AH930" s="14"/>
      <c r="AI930" s="14"/>
      <c r="AJ930" s="14"/>
      <c r="AK930" s="14"/>
    </row>
    <row r="931" spans="1:37"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c r="AB931" s="14"/>
      <c r="AC931" s="14"/>
      <c r="AD931" s="14"/>
      <c r="AE931" s="14"/>
      <c r="AF931" s="14"/>
      <c r="AG931" s="14"/>
      <c r="AH931" s="14"/>
      <c r="AI931" s="14"/>
      <c r="AJ931" s="14"/>
      <c r="AK931" s="14"/>
    </row>
    <row r="932" spans="1:37"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c r="AB932" s="14"/>
      <c r="AC932" s="14"/>
      <c r="AD932" s="14"/>
      <c r="AE932" s="14"/>
      <c r="AF932" s="14"/>
      <c r="AG932" s="14"/>
      <c r="AH932" s="14"/>
      <c r="AI932" s="14"/>
      <c r="AJ932" s="14"/>
      <c r="AK932" s="14"/>
    </row>
    <row r="933" spans="1:37"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c r="AB933" s="14"/>
      <c r="AC933" s="14"/>
      <c r="AD933" s="14"/>
      <c r="AE933" s="14"/>
      <c r="AF933" s="14"/>
      <c r="AG933" s="14"/>
      <c r="AH933" s="14"/>
      <c r="AI933" s="14"/>
      <c r="AJ933" s="14"/>
      <c r="AK933" s="14"/>
    </row>
    <row r="934" spans="1:37"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c r="AB934" s="14"/>
      <c r="AC934" s="14"/>
      <c r="AD934" s="14"/>
      <c r="AE934" s="14"/>
      <c r="AF934" s="14"/>
      <c r="AG934" s="14"/>
      <c r="AH934" s="14"/>
      <c r="AI934" s="14"/>
      <c r="AJ934" s="14"/>
      <c r="AK934" s="14"/>
    </row>
    <row r="935" spans="1:37"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c r="AB935" s="14"/>
      <c r="AC935" s="14"/>
      <c r="AD935" s="14"/>
      <c r="AE935" s="14"/>
      <c r="AF935" s="14"/>
      <c r="AG935" s="14"/>
      <c r="AH935" s="14"/>
      <c r="AI935" s="14"/>
      <c r="AJ935" s="14"/>
      <c r="AK935" s="14"/>
    </row>
    <row r="936" spans="1:37"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c r="AB936" s="14"/>
      <c r="AC936" s="14"/>
      <c r="AD936" s="14"/>
      <c r="AE936" s="14"/>
      <c r="AF936" s="14"/>
      <c r="AG936" s="14"/>
      <c r="AH936" s="14"/>
      <c r="AI936" s="14"/>
      <c r="AJ936" s="14"/>
      <c r="AK936" s="14"/>
    </row>
    <row r="937" spans="1:37"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c r="AB937" s="14"/>
      <c r="AC937" s="14"/>
      <c r="AD937" s="14"/>
      <c r="AE937" s="14"/>
      <c r="AF937" s="14"/>
      <c r="AG937" s="14"/>
      <c r="AH937" s="14"/>
      <c r="AI937" s="14"/>
      <c r="AJ937" s="14"/>
      <c r="AK937" s="14"/>
    </row>
    <row r="938" spans="1:37"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c r="AB938" s="14"/>
      <c r="AC938" s="14"/>
      <c r="AD938" s="14"/>
      <c r="AE938" s="14"/>
      <c r="AF938" s="14"/>
      <c r="AG938" s="14"/>
      <c r="AH938" s="14"/>
      <c r="AI938" s="14"/>
      <c r="AJ938" s="14"/>
      <c r="AK938" s="14"/>
    </row>
    <row r="939" spans="1:37"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c r="AB939" s="14"/>
      <c r="AC939" s="14"/>
      <c r="AD939" s="14"/>
      <c r="AE939" s="14"/>
      <c r="AF939" s="14"/>
      <c r="AG939" s="14"/>
      <c r="AH939" s="14"/>
      <c r="AI939" s="14"/>
      <c r="AJ939" s="14"/>
      <c r="AK939" s="14"/>
    </row>
    <row r="940" spans="1:37"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c r="AB940" s="14"/>
      <c r="AC940" s="14"/>
      <c r="AD940" s="14"/>
      <c r="AE940" s="14"/>
      <c r="AF940" s="14"/>
      <c r="AG940" s="14"/>
      <c r="AH940" s="14"/>
      <c r="AI940" s="14"/>
      <c r="AJ940" s="14"/>
      <c r="AK940" s="14"/>
    </row>
    <row r="941" spans="1:37"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c r="AB941" s="14"/>
      <c r="AC941" s="14"/>
      <c r="AD941" s="14"/>
      <c r="AE941" s="14"/>
      <c r="AF941" s="14"/>
      <c r="AG941" s="14"/>
      <c r="AH941" s="14"/>
      <c r="AI941" s="14"/>
      <c r="AJ941" s="14"/>
      <c r="AK941" s="14"/>
    </row>
    <row r="942" spans="1:37"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c r="AB942" s="14"/>
      <c r="AC942" s="14"/>
      <c r="AD942" s="14"/>
      <c r="AE942" s="14"/>
      <c r="AF942" s="14"/>
      <c r="AG942" s="14"/>
      <c r="AH942" s="14"/>
      <c r="AI942" s="14"/>
      <c r="AJ942" s="14"/>
      <c r="AK942" s="14"/>
    </row>
    <row r="943" spans="1:37"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c r="AB943" s="14"/>
      <c r="AC943" s="14"/>
      <c r="AD943" s="14"/>
      <c r="AE943" s="14"/>
      <c r="AF943" s="14"/>
      <c r="AG943" s="14"/>
      <c r="AH943" s="14"/>
      <c r="AI943" s="14"/>
      <c r="AJ943" s="14"/>
      <c r="AK943" s="14"/>
    </row>
    <row r="944" spans="1:37"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c r="AB944" s="14"/>
      <c r="AC944" s="14"/>
      <c r="AD944" s="14"/>
      <c r="AE944" s="14"/>
      <c r="AF944" s="14"/>
      <c r="AG944" s="14"/>
      <c r="AH944" s="14"/>
      <c r="AI944" s="14"/>
      <c r="AJ944" s="14"/>
      <c r="AK944" s="14"/>
    </row>
    <row r="945" spans="1:37"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c r="AB945" s="14"/>
      <c r="AC945" s="14"/>
      <c r="AD945" s="14"/>
      <c r="AE945" s="14"/>
      <c r="AF945" s="14"/>
      <c r="AG945" s="14"/>
      <c r="AH945" s="14"/>
      <c r="AI945" s="14"/>
      <c r="AJ945" s="14"/>
      <c r="AK945" s="14"/>
    </row>
    <row r="946" spans="1:37"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c r="AB946" s="14"/>
      <c r="AC946" s="14"/>
      <c r="AD946" s="14"/>
      <c r="AE946" s="14"/>
      <c r="AF946" s="14"/>
      <c r="AG946" s="14"/>
      <c r="AH946" s="14"/>
      <c r="AI946" s="14"/>
      <c r="AJ946" s="14"/>
      <c r="AK946" s="14"/>
    </row>
    <row r="947" spans="1:37"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c r="AB947" s="14"/>
      <c r="AC947" s="14"/>
      <c r="AD947" s="14"/>
      <c r="AE947" s="14"/>
      <c r="AF947" s="14"/>
      <c r="AG947" s="14"/>
      <c r="AH947" s="14"/>
      <c r="AI947" s="14"/>
      <c r="AJ947" s="14"/>
      <c r="AK947" s="14"/>
    </row>
    <row r="948" spans="1:37"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c r="AB948" s="14"/>
      <c r="AC948" s="14"/>
      <c r="AD948" s="14"/>
      <c r="AE948" s="14"/>
      <c r="AF948" s="14"/>
      <c r="AG948" s="14"/>
      <c r="AH948" s="14"/>
      <c r="AI948" s="14"/>
      <c r="AJ948" s="14"/>
      <c r="AK948" s="14"/>
    </row>
    <row r="949" spans="1:37"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c r="AB949" s="14"/>
      <c r="AC949" s="14"/>
      <c r="AD949" s="14"/>
      <c r="AE949" s="14"/>
      <c r="AF949" s="14"/>
      <c r="AG949" s="14"/>
      <c r="AH949" s="14"/>
      <c r="AI949" s="14"/>
      <c r="AJ949" s="14"/>
      <c r="AK949" s="14"/>
    </row>
    <row r="950" spans="1:37"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c r="AB950" s="14"/>
      <c r="AC950" s="14"/>
      <c r="AD950" s="14"/>
      <c r="AE950" s="14"/>
      <c r="AF950" s="14"/>
      <c r="AG950" s="14"/>
      <c r="AH950" s="14"/>
      <c r="AI950" s="14"/>
      <c r="AJ950" s="14"/>
      <c r="AK950" s="14"/>
    </row>
    <row r="951" spans="1:37"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c r="AB951" s="14"/>
      <c r="AC951" s="14"/>
      <c r="AD951" s="14"/>
      <c r="AE951" s="14"/>
      <c r="AF951" s="14"/>
      <c r="AG951" s="14"/>
      <c r="AH951" s="14"/>
      <c r="AI951" s="14"/>
      <c r="AJ951" s="14"/>
      <c r="AK951" s="14"/>
    </row>
    <row r="952" spans="1:37"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c r="AB952" s="14"/>
      <c r="AC952" s="14"/>
      <c r="AD952" s="14"/>
      <c r="AE952" s="14"/>
      <c r="AF952" s="14"/>
      <c r="AG952" s="14"/>
      <c r="AH952" s="14"/>
      <c r="AI952" s="14"/>
      <c r="AJ952" s="14"/>
      <c r="AK952" s="14"/>
    </row>
    <row r="953" spans="1:37"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c r="AB953" s="14"/>
      <c r="AC953" s="14"/>
      <c r="AD953" s="14"/>
      <c r="AE953" s="14"/>
      <c r="AF953" s="14"/>
      <c r="AG953" s="14"/>
      <c r="AH953" s="14"/>
      <c r="AI953" s="14"/>
      <c r="AJ953" s="14"/>
      <c r="AK953" s="14"/>
    </row>
    <row r="954" spans="1:37"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c r="AB954" s="14"/>
      <c r="AC954" s="14"/>
      <c r="AD954" s="14"/>
      <c r="AE954" s="14"/>
      <c r="AF954" s="14"/>
      <c r="AG954" s="14"/>
      <c r="AH954" s="14"/>
      <c r="AI954" s="14"/>
      <c r="AJ954" s="14"/>
      <c r="AK954" s="14"/>
    </row>
    <row r="955" spans="1:37"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c r="AB955" s="14"/>
      <c r="AC955" s="14"/>
      <c r="AD955" s="14"/>
      <c r="AE955" s="14"/>
      <c r="AF955" s="14"/>
      <c r="AG955" s="14"/>
      <c r="AH955" s="14"/>
      <c r="AI955" s="14"/>
      <c r="AJ955" s="14"/>
      <c r="AK955" s="14"/>
    </row>
    <row r="956" spans="1:37"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c r="AB956" s="14"/>
      <c r="AC956" s="14"/>
      <c r="AD956" s="14"/>
      <c r="AE956" s="14"/>
      <c r="AF956" s="14"/>
      <c r="AG956" s="14"/>
      <c r="AH956" s="14"/>
      <c r="AI956" s="14"/>
      <c r="AJ956" s="14"/>
      <c r="AK956" s="14"/>
    </row>
    <row r="957" spans="1:37"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c r="AB957" s="14"/>
      <c r="AC957" s="14"/>
      <c r="AD957" s="14"/>
      <c r="AE957" s="14"/>
      <c r="AF957" s="14"/>
      <c r="AG957" s="14"/>
      <c r="AH957" s="14"/>
      <c r="AI957" s="14"/>
      <c r="AJ957" s="14"/>
      <c r="AK957" s="14"/>
    </row>
    <row r="958" spans="1:37"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c r="AB958" s="14"/>
      <c r="AC958" s="14"/>
      <c r="AD958" s="14"/>
      <c r="AE958" s="14"/>
      <c r="AF958" s="14"/>
      <c r="AG958" s="14"/>
      <c r="AH958" s="14"/>
      <c r="AI958" s="14"/>
      <c r="AJ958" s="14"/>
      <c r="AK958" s="14"/>
    </row>
    <row r="959" spans="1:37"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c r="AB959" s="14"/>
      <c r="AC959" s="14"/>
      <c r="AD959" s="14"/>
      <c r="AE959" s="14"/>
      <c r="AF959" s="14"/>
      <c r="AG959" s="14"/>
      <c r="AH959" s="14"/>
      <c r="AI959" s="14"/>
      <c r="AJ959" s="14"/>
      <c r="AK959" s="14"/>
    </row>
    <row r="960" spans="1:37"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c r="AB960" s="14"/>
      <c r="AC960" s="14"/>
      <c r="AD960" s="14"/>
      <c r="AE960" s="14"/>
      <c r="AF960" s="14"/>
      <c r="AG960" s="14"/>
      <c r="AH960" s="14"/>
      <c r="AI960" s="14"/>
      <c r="AJ960" s="14"/>
      <c r="AK960" s="14"/>
    </row>
    <row r="961" spans="1:37"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c r="AB961" s="14"/>
      <c r="AC961" s="14"/>
      <c r="AD961" s="14"/>
      <c r="AE961" s="14"/>
      <c r="AF961" s="14"/>
      <c r="AG961" s="14"/>
      <c r="AH961" s="14"/>
      <c r="AI961" s="14"/>
      <c r="AJ961" s="14"/>
      <c r="AK961" s="14"/>
    </row>
    <row r="962" spans="1:37" ht="15.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c r="AB962" s="14"/>
      <c r="AC962" s="14"/>
      <c r="AD962" s="14"/>
      <c r="AE962" s="14"/>
      <c r="AF962" s="14"/>
      <c r="AG962" s="14"/>
      <c r="AH962" s="14"/>
      <c r="AI962" s="14"/>
      <c r="AJ962" s="14"/>
      <c r="AK962" s="14"/>
    </row>
    <row r="963" spans="1:37" ht="15.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c r="AB963" s="14"/>
      <c r="AC963" s="14"/>
      <c r="AD963" s="14"/>
      <c r="AE963" s="14"/>
      <c r="AF963" s="14"/>
      <c r="AG963" s="14"/>
      <c r="AH963" s="14"/>
      <c r="AI963" s="14"/>
      <c r="AJ963" s="14"/>
      <c r="AK963" s="14"/>
    </row>
    <row r="964" spans="1:37" ht="15.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c r="AB964" s="14"/>
      <c r="AC964" s="14"/>
      <c r="AD964" s="14"/>
      <c r="AE964" s="14"/>
      <c r="AF964" s="14"/>
      <c r="AG964" s="14"/>
      <c r="AH964" s="14"/>
      <c r="AI964" s="14"/>
      <c r="AJ964" s="14"/>
      <c r="AK964" s="14"/>
    </row>
    <row r="965" spans="1:37" ht="15.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c r="AC965" s="14"/>
      <c r="AD965" s="14"/>
      <c r="AE965" s="14"/>
      <c r="AF965" s="14"/>
      <c r="AG965" s="14"/>
      <c r="AH965" s="14"/>
      <c r="AI965" s="14"/>
      <c r="AJ965" s="14"/>
      <c r="AK965" s="14"/>
    </row>
    <row r="966" spans="1:37" ht="15.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c r="AB966" s="14"/>
      <c r="AC966" s="14"/>
      <c r="AD966" s="14"/>
      <c r="AE966" s="14"/>
      <c r="AF966" s="14"/>
      <c r="AG966" s="14"/>
      <c r="AH966" s="14"/>
      <c r="AI966" s="14"/>
      <c r="AJ966" s="14"/>
      <c r="AK966" s="14"/>
    </row>
    <row r="967" spans="1:37" ht="15.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c r="AB967" s="14"/>
      <c r="AC967" s="14"/>
      <c r="AD967" s="14"/>
      <c r="AE967" s="14"/>
      <c r="AF967" s="14"/>
      <c r="AG967" s="14"/>
      <c r="AH967" s="14"/>
      <c r="AI967" s="14"/>
      <c r="AJ967" s="14"/>
      <c r="AK967" s="14"/>
    </row>
    <row r="968" spans="1:37" ht="15.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c r="AB968" s="14"/>
      <c r="AC968" s="14"/>
      <c r="AD968" s="14"/>
      <c r="AE968" s="14"/>
      <c r="AF968" s="14"/>
      <c r="AG968" s="14"/>
      <c r="AH968" s="14"/>
      <c r="AI968" s="14"/>
      <c r="AJ968" s="14"/>
      <c r="AK968" s="14"/>
    </row>
    <row r="969" spans="1:37" ht="15.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c r="AC969" s="14"/>
      <c r="AD969" s="14"/>
      <c r="AE969" s="14"/>
      <c r="AF969" s="14"/>
      <c r="AG969" s="14"/>
      <c r="AH969" s="14"/>
      <c r="AI969" s="14"/>
      <c r="AJ969" s="14"/>
      <c r="AK969" s="14"/>
    </row>
    <row r="970" spans="1:37" ht="15.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c r="AB970" s="14"/>
      <c r="AC970" s="14"/>
      <c r="AD970" s="14"/>
      <c r="AE970" s="14"/>
      <c r="AF970" s="14"/>
      <c r="AG970" s="14"/>
      <c r="AH970" s="14"/>
      <c r="AI970" s="14"/>
      <c r="AJ970" s="14"/>
      <c r="AK970" s="14"/>
    </row>
    <row r="971" spans="1:37" ht="15.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c r="AB971" s="14"/>
      <c r="AC971" s="14"/>
      <c r="AD971" s="14"/>
      <c r="AE971" s="14"/>
      <c r="AF971" s="14"/>
      <c r="AG971" s="14"/>
      <c r="AH971" s="14"/>
      <c r="AI971" s="14"/>
      <c r="AJ971" s="14"/>
      <c r="AK971" s="14"/>
    </row>
    <row r="972" spans="1:37" ht="15.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c r="AB972" s="14"/>
      <c r="AC972" s="14"/>
      <c r="AD972" s="14"/>
      <c r="AE972" s="14"/>
      <c r="AF972" s="14"/>
      <c r="AG972" s="14"/>
      <c r="AH972" s="14"/>
      <c r="AI972" s="14"/>
      <c r="AJ972" s="14"/>
      <c r="AK972" s="14"/>
    </row>
    <row r="973" spans="1:37" ht="15.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c r="AC973" s="14"/>
      <c r="AD973" s="14"/>
      <c r="AE973" s="14"/>
      <c r="AF973" s="14"/>
      <c r="AG973" s="14"/>
      <c r="AH973" s="14"/>
      <c r="AI973" s="14"/>
      <c r="AJ973" s="14"/>
      <c r="AK973" s="14"/>
    </row>
    <row r="974" spans="1:37" ht="15.7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c r="AB974" s="14"/>
      <c r="AC974" s="14"/>
      <c r="AD974" s="14"/>
      <c r="AE974" s="14"/>
      <c r="AF974" s="14"/>
      <c r="AG974" s="14"/>
      <c r="AH974" s="14"/>
      <c r="AI974" s="14"/>
      <c r="AJ974" s="14"/>
      <c r="AK974" s="14"/>
    </row>
    <row r="975" spans="1:37" ht="15.7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c r="AB975" s="14"/>
      <c r="AC975" s="14"/>
      <c r="AD975" s="14"/>
      <c r="AE975" s="14"/>
      <c r="AF975" s="14"/>
      <c r="AG975" s="14"/>
      <c r="AH975" s="14"/>
      <c r="AI975" s="14"/>
      <c r="AJ975" s="14"/>
      <c r="AK975" s="14"/>
    </row>
    <row r="976" spans="1:37" ht="15.7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c r="AB976" s="14"/>
      <c r="AC976" s="14"/>
      <c r="AD976" s="14"/>
      <c r="AE976" s="14"/>
      <c r="AF976" s="14"/>
      <c r="AG976" s="14"/>
      <c r="AH976" s="14"/>
      <c r="AI976" s="14"/>
      <c r="AJ976" s="14"/>
      <c r="AK976" s="14"/>
    </row>
    <row r="977" spans="1:37" ht="15.7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c r="AB977" s="14"/>
      <c r="AC977" s="14"/>
      <c r="AD977" s="14"/>
      <c r="AE977" s="14"/>
      <c r="AF977" s="14"/>
      <c r="AG977" s="14"/>
      <c r="AH977" s="14"/>
      <c r="AI977" s="14"/>
      <c r="AJ977" s="14"/>
      <c r="AK977" s="14"/>
    </row>
    <row r="978" spans="1:37" ht="15.7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c r="AB978" s="14"/>
      <c r="AC978" s="14"/>
      <c r="AD978" s="14"/>
      <c r="AE978" s="14"/>
      <c r="AF978" s="14"/>
      <c r="AG978" s="14"/>
      <c r="AH978" s="14"/>
      <c r="AI978" s="14"/>
      <c r="AJ978" s="14"/>
      <c r="AK978" s="14"/>
    </row>
    <row r="979" spans="1:37" ht="15.7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c r="AB979" s="14"/>
      <c r="AC979" s="14"/>
      <c r="AD979" s="14"/>
      <c r="AE979" s="14"/>
      <c r="AF979" s="14"/>
      <c r="AG979" s="14"/>
      <c r="AH979" s="14"/>
      <c r="AI979" s="14"/>
      <c r="AJ979" s="14"/>
      <c r="AK979" s="14"/>
    </row>
    <row r="980" spans="1:37" ht="15.7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c r="AB980" s="14"/>
      <c r="AC980" s="14"/>
      <c r="AD980" s="14"/>
      <c r="AE980" s="14"/>
      <c r="AF980" s="14"/>
      <c r="AG980" s="14"/>
      <c r="AH980" s="14"/>
      <c r="AI980" s="14"/>
      <c r="AJ980" s="14"/>
      <c r="AK980" s="14"/>
    </row>
    <row r="981" spans="1:37" ht="15.7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c r="AB981" s="14"/>
      <c r="AC981" s="14"/>
      <c r="AD981" s="14"/>
      <c r="AE981" s="14"/>
      <c r="AF981" s="14"/>
      <c r="AG981" s="14"/>
      <c r="AH981" s="14"/>
      <c r="AI981" s="14"/>
      <c r="AJ981" s="14"/>
      <c r="AK981" s="14"/>
    </row>
    <row r="982" spans="1:37" ht="15.7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c r="AB982" s="14"/>
      <c r="AC982" s="14"/>
      <c r="AD982" s="14"/>
      <c r="AE982" s="14"/>
      <c r="AF982" s="14"/>
      <c r="AG982" s="14"/>
      <c r="AH982" s="14"/>
      <c r="AI982" s="14"/>
      <c r="AJ982" s="14"/>
      <c r="AK982" s="14"/>
    </row>
    <row r="983" spans="1:37" ht="15.7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c r="AB983" s="14"/>
      <c r="AC983" s="14"/>
      <c r="AD983" s="14"/>
      <c r="AE983" s="14"/>
      <c r="AF983" s="14"/>
      <c r="AG983" s="14"/>
      <c r="AH983" s="14"/>
      <c r="AI983" s="14"/>
      <c r="AJ983" s="14"/>
      <c r="AK983" s="14"/>
    </row>
    <row r="984" spans="1:37" ht="15.7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c r="AB984" s="14"/>
      <c r="AC984" s="14"/>
      <c r="AD984" s="14"/>
      <c r="AE984" s="14"/>
      <c r="AF984" s="14"/>
      <c r="AG984" s="14"/>
      <c r="AH984" s="14"/>
      <c r="AI984" s="14"/>
      <c r="AJ984" s="14"/>
      <c r="AK984" s="14"/>
    </row>
    <row r="985" spans="1:37" ht="15.7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c r="AB985" s="14"/>
      <c r="AC985" s="14"/>
      <c r="AD985" s="14"/>
      <c r="AE985" s="14"/>
      <c r="AF985" s="14"/>
      <c r="AG985" s="14"/>
      <c r="AH985" s="14"/>
      <c r="AI985" s="14"/>
      <c r="AJ985" s="14"/>
      <c r="AK985" s="14"/>
    </row>
    <row r="986" spans="1:37" ht="15.7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c r="AB986" s="14"/>
      <c r="AC986" s="14"/>
      <c r="AD986" s="14"/>
      <c r="AE986" s="14"/>
      <c r="AF986" s="14"/>
      <c r="AG986" s="14"/>
      <c r="AH986" s="14"/>
      <c r="AI986" s="14"/>
      <c r="AJ986" s="14"/>
      <c r="AK986" s="14"/>
    </row>
    <row r="987" spans="1:37" ht="15.7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c r="AB987" s="14"/>
      <c r="AC987" s="14"/>
      <c r="AD987" s="14"/>
      <c r="AE987" s="14"/>
      <c r="AF987" s="14"/>
      <c r="AG987" s="14"/>
      <c r="AH987" s="14"/>
      <c r="AI987" s="14"/>
      <c r="AJ987" s="14"/>
      <c r="AK987" s="14"/>
    </row>
    <row r="988" spans="1:37" ht="15.7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c r="AB988" s="14"/>
      <c r="AC988" s="14"/>
      <c r="AD988" s="14"/>
      <c r="AE988" s="14"/>
      <c r="AF988" s="14"/>
      <c r="AG988" s="14"/>
      <c r="AH988" s="14"/>
      <c r="AI988" s="14"/>
      <c r="AJ988" s="14"/>
      <c r="AK988" s="14"/>
    </row>
    <row r="989" spans="1:37" ht="15.7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c r="AB989" s="14"/>
      <c r="AC989" s="14"/>
      <c r="AD989" s="14"/>
      <c r="AE989" s="14"/>
      <c r="AF989" s="14"/>
      <c r="AG989" s="14"/>
      <c r="AH989" s="14"/>
      <c r="AI989" s="14"/>
      <c r="AJ989" s="14"/>
      <c r="AK989" s="14"/>
    </row>
    <row r="990" spans="1:37" ht="15.7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c r="AB990" s="14"/>
      <c r="AC990" s="14"/>
      <c r="AD990" s="14"/>
      <c r="AE990" s="14"/>
      <c r="AF990" s="14"/>
      <c r="AG990" s="14"/>
      <c r="AH990" s="14"/>
      <c r="AI990" s="14"/>
      <c r="AJ990" s="14"/>
      <c r="AK990" s="14"/>
    </row>
    <row r="991" spans="1:37" ht="15.7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c r="AB991" s="14"/>
      <c r="AC991" s="14"/>
      <c r="AD991" s="14"/>
      <c r="AE991" s="14"/>
      <c r="AF991" s="14"/>
      <c r="AG991" s="14"/>
      <c r="AH991" s="14"/>
      <c r="AI991" s="14"/>
      <c r="AJ991" s="14"/>
      <c r="AK991" s="14"/>
    </row>
    <row r="992" spans="1:37" ht="15.7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c r="AB992" s="14"/>
      <c r="AC992" s="14"/>
      <c r="AD992" s="14"/>
      <c r="AE992" s="14"/>
      <c r="AF992" s="14"/>
      <c r="AG992" s="14"/>
      <c r="AH992" s="14"/>
      <c r="AI992" s="14"/>
      <c r="AJ992" s="14"/>
      <c r="AK992" s="14"/>
    </row>
    <row r="993" spans="1:37" ht="15.7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c r="AB993" s="14"/>
      <c r="AC993" s="14"/>
      <c r="AD993" s="14"/>
      <c r="AE993" s="14"/>
      <c r="AF993" s="14"/>
      <c r="AG993" s="14"/>
      <c r="AH993" s="14"/>
      <c r="AI993" s="14"/>
      <c r="AJ993" s="14"/>
      <c r="AK993" s="14"/>
    </row>
    <row r="994" spans="1:37" ht="15.7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c r="AB994" s="14"/>
      <c r="AC994" s="14"/>
      <c r="AD994" s="14"/>
      <c r="AE994" s="14"/>
      <c r="AF994" s="14"/>
      <c r="AG994" s="14"/>
      <c r="AH994" s="14"/>
      <c r="AI994" s="14"/>
      <c r="AJ994" s="14"/>
      <c r="AK994" s="14"/>
    </row>
    <row r="995" spans="1:37" ht="15.7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c r="AB995" s="14"/>
      <c r="AC995" s="14"/>
      <c r="AD995" s="14"/>
      <c r="AE995" s="14"/>
      <c r="AF995" s="14"/>
      <c r="AG995" s="14"/>
      <c r="AH995" s="14"/>
      <c r="AI995" s="14"/>
      <c r="AJ995" s="14"/>
      <c r="AK995" s="14"/>
    </row>
    <row r="996" spans="1:37" ht="15.7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c r="AB996" s="14"/>
      <c r="AC996" s="14"/>
      <c r="AD996" s="14"/>
      <c r="AE996" s="14"/>
      <c r="AF996" s="14"/>
      <c r="AG996" s="14"/>
      <c r="AH996" s="14"/>
      <c r="AI996" s="14"/>
      <c r="AJ996" s="14"/>
      <c r="AK996" s="14"/>
    </row>
    <row r="997" spans="1:37" ht="15.7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c r="AB997" s="14"/>
      <c r="AC997" s="14"/>
      <c r="AD997" s="14"/>
      <c r="AE997" s="14"/>
      <c r="AF997" s="14"/>
      <c r="AG997" s="14"/>
      <c r="AH997" s="14"/>
      <c r="AI997" s="14"/>
      <c r="AJ997" s="14"/>
      <c r="AK997" s="14"/>
    </row>
    <row r="998" spans="1:37" ht="15.7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c r="AA998" s="14"/>
      <c r="AB998" s="14"/>
      <c r="AC998" s="14"/>
      <c r="AD998" s="14"/>
      <c r="AE998" s="14"/>
      <c r="AF998" s="14"/>
      <c r="AG998" s="14"/>
      <c r="AH998" s="14"/>
      <c r="AI998" s="14"/>
      <c r="AJ998" s="14"/>
      <c r="AK998" s="14"/>
    </row>
    <row r="999" spans="1:37" ht="15.7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c r="AA999" s="14"/>
      <c r="AB999" s="14"/>
      <c r="AC999" s="14"/>
      <c r="AD999" s="14"/>
      <c r="AE999" s="14"/>
      <c r="AF999" s="14"/>
      <c r="AG999" s="14"/>
      <c r="AH999" s="14"/>
      <c r="AI999" s="14"/>
      <c r="AJ999" s="14"/>
      <c r="AK999" s="14"/>
    </row>
    <row r="1000" spans="1:37" ht="15.7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c r="AA1000" s="14"/>
      <c r="AB1000" s="14"/>
      <c r="AC1000" s="14"/>
      <c r="AD1000" s="14"/>
      <c r="AE1000" s="14"/>
      <c r="AF1000" s="14"/>
      <c r="AG1000" s="14"/>
      <c r="AH1000" s="14"/>
      <c r="AI1000" s="14"/>
      <c r="AJ1000" s="14"/>
      <c r="AK1000" s="14"/>
    </row>
    <row r="1001" spans="1:37" ht="15.75" customHeight="1">
      <c r="A1001" s="14"/>
      <c r="B1001" s="14"/>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c r="AA1001" s="14"/>
      <c r="AB1001" s="14"/>
      <c r="AC1001" s="14"/>
      <c r="AD1001" s="14"/>
      <c r="AE1001" s="14"/>
      <c r="AF1001" s="14"/>
      <c r="AG1001" s="14"/>
      <c r="AH1001" s="14"/>
      <c r="AI1001" s="14"/>
      <c r="AJ1001" s="14"/>
      <c r="AK1001" s="14"/>
    </row>
    <row r="1002" spans="1:37" ht="15.75" customHeight="1">
      <c r="A1002" s="14"/>
      <c r="B1002" s="14"/>
      <c r="C1002" s="14"/>
      <c r="D1002" s="14"/>
      <c r="E1002" s="14"/>
      <c r="F1002" s="14"/>
      <c r="G1002" s="14"/>
      <c r="H1002" s="14"/>
      <c r="I1002" s="14"/>
      <c r="J1002" s="14"/>
      <c r="K1002" s="14"/>
      <c r="L1002" s="14"/>
      <c r="M1002" s="14"/>
      <c r="N1002" s="14"/>
      <c r="O1002" s="14"/>
      <c r="P1002" s="14"/>
      <c r="Q1002" s="14"/>
      <c r="R1002" s="14"/>
      <c r="S1002" s="14"/>
      <c r="T1002" s="14"/>
      <c r="U1002" s="14"/>
      <c r="V1002" s="14"/>
      <c r="W1002" s="14"/>
      <c r="X1002" s="14"/>
      <c r="Y1002" s="14"/>
      <c r="Z1002" s="14"/>
      <c r="AA1002" s="14"/>
      <c r="AB1002" s="14"/>
      <c r="AC1002" s="14"/>
      <c r="AD1002" s="14"/>
      <c r="AE1002" s="14"/>
      <c r="AF1002" s="14"/>
      <c r="AG1002" s="14"/>
      <c r="AH1002" s="14"/>
      <c r="AI1002" s="14"/>
      <c r="AJ1002" s="14"/>
      <c r="AK1002" s="14"/>
    </row>
    <row r="1003" spans="1:37" ht="15.75" customHeight="1">
      <c r="A1003" s="14"/>
      <c r="B1003" s="14"/>
      <c r="C1003" s="14"/>
      <c r="D1003" s="14"/>
      <c r="E1003" s="14"/>
      <c r="F1003" s="14"/>
      <c r="G1003" s="14"/>
      <c r="H1003" s="14"/>
      <c r="I1003" s="14"/>
      <c r="J1003" s="14"/>
      <c r="K1003" s="14"/>
      <c r="L1003" s="14"/>
      <c r="M1003" s="14"/>
      <c r="N1003" s="14"/>
      <c r="O1003" s="14"/>
      <c r="P1003" s="14"/>
      <c r="Q1003" s="14"/>
      <c r="R1003" s="14"/>
      <c r="S1003" s="14"/>
      <c r="T1003" s="14"/>
      <c r="U1003" s="14"/>
      <c r="V1003" s="14"/>
      <c r="W1003" s="14"/>
      <c r="X1003" s="14"/>
      <c r="Y1003" s="14"/>
      <c r="Z1003" s="14"/>
      <c r="AA1003" s="14"/>
      <c r="AB1003" s="14"/>
      <c r="AC1003" s="14"/>
      <c r="AD1003" s="14"/>
      <c r="AE1003" s="14"/>
      <c r="AF1003" s="14"/>
      <c r="AG1003" s="14"/>
      <c r="AH1003" s="14"/>
      <c r="AI1003" s="14"/>
      <c r="AJ1003" s="14"/>
      <c r="AK1003" s="14"/>
    </row>
    <row r="1004" spans="1:37" ht="15.75" customHeight="1">
      <c r="A1004" s="14"/>
      <c r="B1004" s="14"/>
      <c r="C1004" s="14"/>
      <c r="D1004" s="14"/>
      <c r="E1004" s="14"/>
      <c r="F1004" s="14"/>
      <c r="G1004" s="14"/>
      <c r="H1004" s="14"/>
      <c r="I1004" s="14"/>
      <c r="J1004" s="14"/>
      <c r="K1004" s="14"/>
      <c r="L1004" s="14"/>
      <c r="M1004" s="14"/>
      <c r="N1004" s="14"/>
      <c r="O1004" s="14"/>
      <c r="P1004" s="14"/>
      <c r="Q1004" s="14"/>
      <c r="R1004" s="14"/>
      <c r="S1004" s="14"/>
      <c r="T1004" s="14"/>
      <c r="U1004" s="14"/>
      <c r="V1004" s="14"/>
      <c r="W1004" s="14"/>
      <c r="X1004" s="14"/>
      <c r="Y1004" s="14"/>
      <c r="Z1004" s="14"/>
      <c r="AA1004" s="14"/>
      <c r="AB1004" s="14"/>
      <c r="AC1004" s="14"/>
      <c r="AD1004" s="14"/>
      <c r="AE1004" s="14"/>
      <c r="AF1004" s="14"/>
      <c r="AG1004" s="14"/>
      <c r="AH1004" s="14"/>
      <c r="AI1004" s="14"/>
      <c r="AJ1004" s="14"/>
      <c r="AK1004" s="14"/>
    </row>
    <row r="1005" spans="1:37" ht="15.75" customHeight="1">
      <c r="A1005" s="14"/>
      <c r="B1005" s="14"/>
      <c r="C1005" s="14"/>
      <c r="D1005" s="14"/>
      <c r="E1005" s="14"/>
      <c r="F1005" s="14"/>
      <c r="G1005" s="14"/>
      <c r="H1005" s="14"/>
      <c r="I1005" s="14"/>
      <c r="J1005" s="14"/>
      <c r="K1005" s="14"/>
      <c r="L1005" s="14"/>
      <c r="M1005" s="14"/>
      <c r="N1005" s="14"/>
      <c r="O1005" s="14"/>
      <c r="P1005" s="14"/>
      <c r="Q1005" s="14"/>
      <c r="R1005" s="14"/>
      <c r="S1005" s="14"/>
      <c r="T1005" s="14"/>
      <c r="U1005" s="14"/>
      <c r="V1005" s="14"/>
      <c r="W1005" s="14"/>
      <c r="X1005" s="14"/>
      <c r="Y1005" s="14"/>
      <c r="Z1005" s="14"/>
      <c r="AA1005" s="14"/>
      <c r="AB1005" s="14"/>
      <c r="AC1005" s="14"/>
      <c r="AD1005" s="14"/>
      <c r="AE1005" s="14"/>
      <c r="AF1005" s="14"/>
      <c r="AG1005" s="14"/>
      <c r="AH1005" s="14"/>
      <c r="AI1005" s="14"/>
      <c r="AJ1005" s="14"/>
      <c r="AK1005" s="14"/>
    </row>
    <row r="1006" spans="1:37" ht="15.75" customHeight="1">
      <c r="A1006" s="14"/>
      <c r="B1006" s="14"/>
      <c r="C1006" s="14"/>
      <c r="D1006" s="14"/>
      <c r="E1006" s="14"/>
      <c r="F1006" s="14"/>
      <c r="G1006" s="14"/>
      <c r="H1006" s="14"/>
      <c r="I1006" s="14"/>
      <c r="J1006" s="14"/>
      <c r="K1006" s="14"/>
      <c r="L1006" s="14"/>
      <c r="M1006" s="14"/>
      <c r="N1006" s="14"/>
      <c r="O1006" s="14"/>
      <c r="P1006" s="14"/>
      <c r="Q1006" s="14"/>
      <c r="R1006" s="14"/>
      <c r="S1006" s="14"/>
      <c r="T1006" s="14"/>
      <c r="U1006" s="14"/>
      <c r="V1006" s="14"/>
      <c r="W1006" s="14"/>
      <c r="X1006" s="14"/>
      <c r="Y1006" s="14"/>
      <c r="Z1006" s="14"/>
      <c r="AA1006" s="14"/>
      <c r="AB1006" s="14"/>
      <c r="AC1006" s="14"/>
      <c r="AD1006" s="14"/>
      <c r="AE1006" s="14"/>
      <c r="AF1006" s="14"/>
      <c r="AG1006" s="14"/>
      <c r="AH1006" s="14"/>
      <c r="AI1006" s="14"/>
      <c r="AJ1006" s="14"/>
      <c r="AK1006" s="14"/>
    </row>
    <row r="1007" spans="1:37" ht="15.75" customHeight="1">
      <c r="A1007" s="14"/>
      <c r="B1007" s="14"/>
      <c r="C1007" s="14"/>
      <c r="D1007" s="14"/>
      <c r="E1007" s="14"/>
      <c r="F1007" s="14"/>
      <c r="G1007" s="14"/>
      <c r="H1007" s="14"/>
      <c r="I1007" s="14"/>
      <c r="J1007" s="14"/>
      <c r="K1007" s="14"/>
      <c r="L1007" s="14"/>
      <c r="M1007" s="14"/>
      <c r="N1007" s="14"/>
      <c r="O1007" s="14"/>
      <c r="P1007" s="14"/>
      <c r="Q1007" s="14"/>
      <c r="R1007" s="14"/>
      <c r="S1007" s="14"/>
      <c r="T1007" s="14"/>
      <c r="U1007" s="14"/>
      <c r="V1007" s="14"/>
      <c r="W1007" s="14"/>
      <c r="X1007" s="14"/>
      <c r="Y1007" s="14"/>
      <c r="Z1007" s="14"/>
      <c r="AA1007" s="14"/>
      <c r="AB1007" s="14"/>
      <c r="AC1007" s="14"/>
      <c r="AD1007" s="14"/>
      <c r="AE1007" s="14"/>
      <c r="AF1007" s="14"/>
      <c r="AG1007" s="14"/>
      <c r="AH1007" s="14"/>
      <c r="AI1007" s="14"/>
      <c r="AJ1007" s="14"/>
      <c r="AK1007" s="14"/>
    </row>
    <row r="1008" spans="1:37" ht="15.75" customHeight="1">
      <c r="A1008" s="14"/>
      <c r="B1008" s="14"/>
      <c r="C1008" s="14"/>
      <c r="D1008" s="14"/>
      <c r="E1008" s="14"/>
      <c r="F1008" s="14"/>
      <c r="G1008" s="14"/>
      <c r="H1008" s="14"/>
      <c r="I1008" s="14"/>
      <c r="J1008" s="14"/>
      <c r="K1008" s="14"/>
      <c r="L1008" s="14"/>
      <c r="M1008" s="14"/>
      <c r="N1008" s="14"/>
      <c r="O1008" s="14"/>
      <c r="P1008" s="14"/>
      <c r="Q1008" s="14"/>
      <c r="R1008" s="14"/>
      <c r="S1008" s="14"/>
      <c r="T1008" s="14"/>
      <c r="U1008" s="14"/>
      <c r="V1008" s="14"/>
      <c r="W1008" s="14"/>
      <c r="X1008" s="14"/>
      <c r="Y1008" s="14"/>
      <c r="Z1008" s="14"/>
      <c r="AA1008" s="14"/>
      <c r="AB1008" s="14"/>
      <c r="AC1008" s="14"/>
      <c r="AD1008" s="14"/>
      <c r="AE1008" s="14"/>
      <c r="AF1008" s="14"/>
      <c r="AG1008" s="14"/>
      <c r="AH1008" s="14"/>
      <c r="AI1008" s="14"/>
      <c r="AJ1008" s="14"/>
      <c r="AK1008" s="14"/>
    </row>
    <row r="1009" spans="1:37" ht="15.75" customHeight="1">
      <c r="A1009" s="14"/>
      <c r="B1009" s="14"/>
      <c r="C1009" s="14"/>
      <c r="D1009" s="14"/>
      <c r="E1009" s="14"/>
      <c r="F1009" s="14"/>
      <c r="G1009" s="14"/>
      <c r="H1009" s="14"/>
      <c r="I1009" s="14"/>
      <c r="J1009" s="14"/>
      <c r="K1009" s="14"/>
      <c r="L1009" s="14"/>
      <c r="M1009" s="14"/>
      <c r="N1009" s="14"/>
      <c r="O1009" s="14"/>
      <c r="P1009" s="14"/>
      <c r="Q1009" s="14"/>
      <c r="R1009" s="14"/>
      <c r="S1009" s="14"/>
      <c r="T1009" s="14"/>
      <c r="U1009" s="14"/>
      <c r="V1009" s="14"/>
      <c r="W1009" s="14"/>
      <c r="X1009" s="14"/>
      <c r="Y1009" s="14"/>
      <c r="Z1009" s="14"/>
      <c r="AA1009" s="14"/>
      <c r="AB1009" s="14"/>
      <c r="AC1009" s="14"/>
      <c r="AD1009" s="14"/>
      <c r="AE1009" s="14"/>
      <c r="AF1009" s="14"/>
      <c r="AG1009" s="14"/>
      <c r="AH1009" s="14"/>
      <c r="AI1009" s="14"/>
      <c r="AJ1009" s="14"/>
      <c r="AK1009" s="14"/>
    </row>
    <row r="1010" spans="1:37" ht="15.75" customHeight="1">
      <c r="A1010" s="14"/>
      <c r="B1010" s="14"/>
      <c r="C1010" s="14"/>
      <c r="D1010" s="14"/>
      <c r="E1010" s="14"/>
      <c r="F1010" s="14"/>
      <c r="G1010" s="14"/>
      <c r="H1010" s="14"/>
      <c r="I1010" s="14"/>
      <c r="J1010" s="14"/>
      <c r="K1010" s="14"/>
      <c r="L1010" s="14"/>
      <c r="M1010" s="14"/>
      <c r="N1010" s="14"/>
      <c r="O1010" s="14"/>
      <c r="P1010" s="14"/>
      <c r="Q1010" s="14"/>
      <c r="R1010" s="14"/>
      <c r="S1010" s="14"/>
      <c r="T1010" s="14"/>
      <c r="U1010" s="14"/>
      <c r="V1010" s="14"/>
      <c r="W1010" s="14"/>
      <c r="X1010" s="14"/>
      <c r="Y1010" s="14"/>
      <c r="Z1010" s="14"/>
      <c r="AA1010" s="14"/>
      <c r="AB1010" s="14"/>
      <c r="AC1010" s="14"/>
      <c r="AD1010" s="14"/>
      <c r="AE1010" s="14"/>
      <c r="AF1010" s="14"/>
      <c r="AG1010" s="14"/>
      <c r="AH1010" s="14"/>
      <c r="AI1010" s="14"/>
      <c r="AJ1010" s="14"/>
      <c r="AK1010" s="14"/>
    </row>
    <row r="1011" spans="1:37" ht="15.75" customHeight="1">
      <c r="A1011" s="14"/>
      <c r="B1011" s="14"/>
      <c r="C1011" s="14"/>
      <c r="D1011" s="14"/>
      <c r="E1011" s="14"/>
      <c r="F1011" s="14"/>
      <c r="G1011" s="14"/>
      <c r="H1011" s="14"/>
      <c r="I1011" s="14"/>
      <c r="J1011" s="14"/>
      <c r="K1011" s="14"/>
      <c r="L1011" s="14"/>
      <c r="M1011" s="14"/>
      <c r="N1011" s="14"/>
      <c r="O1011" s="14"/>
      <c r="P1011" s="14"/>
      <c r="Q1011" s="14"/>
      <c r="R1011" s="14"/>
      <c r="S1011" s="14"/>
      <c r="T1011" s="14"/>
      <c r="U1011" s="14"/>
      <c r="V1011" s="14"/>
      <c r="W1011" s="14"/>
      <c r="X1011" s="14"/>
      <c r="Y1011" s="14"/>
      <c r="Z1011" s="14"/>
      <c r="AA1011" s="14"/>
      <c r="AB1011" s="14"/>
      <c r="AC1011" s="14"/>
      <c r="AD1011" s="14"/>
      <c r="AE1011" s="14"/>
      <c r="AF1011" s="14"/>
      <c r="AG1011" s="14"/>
      <c r="AH1011" s="14"/>
      <c r="AI1011" s="14"/>
      <c r="AJ1011" s="14"/>
      <c r="AK1011" s="14"/>
    </row>
    <row r="1012" spans="1:37" ht="15.75" customHeight="1">
      <c r="A1012" s="14"/>
      <c r="B1012" s="14"/>
      <c r="C1012" s="14"/>
      <c r="D1012" s="14"/>
      <c r="E1012" s="14"/>
      <c r="F1012" s="14"/>
      <c r="G1012" s="14"/>
      <c r="H1012" s="14"/>
      <c r="I1012" s="14"/>
      <c r="J1012" s="14"/>
      <c r="K1012" s="14"/>
      <c r="L1012" s="14"/>
      <c r="M1012" s="14"/>
      <c r="N1012" s="14"/>
      <c r="O1012" s="14"/>
      <c r="P1012" s="14"/>
      <c r="Q1012" s="14"/>
      <c r="R1012" s="14"/>
      <c r="S1012" s="14"/>
      <c r="T1012" s="14"/>
      <c r="U1012" s="14"/>
      <c r="V1012" s="14"/>
      <c r="W1012" s="14"/>
      <c r="X1012" s="14"/>
      <c r="Y1012" s="14"/>
      <c r="Z1012" s="14"/>
      <c r="AA1012" s="14"/>
      <c r="AB1012" s="14"/>
      <c r="AC1012" s="14"/>
      <c r="AD1012" s="14"/>
      <c r="AE1012" s="14"/>
      <c r="AF1012" s="14"/>
      <c r="AG1012" s="14"/>
      <c r="AH1012" s="14"/>
      <c r="AI1012" s="14"/>
      <c r="AJ1012" s="14"/>
      <c r="AK1012" s="14"/>
    </row>
    <row r="1013" spans="1:37" ht="15.75" customHeight="1">
      <c r="A1013" s="14"/>
      <c r="B1013" s="14"/>
      <c r="C1013" s="14"/>
      <c r="D1013" s="14"/>
      <c r="E1013" s="14"/>
      <c r="F1013" s="14"/>
      <c r="G1013" s="14"/>
      <c r="H1013" s="14"/>
      <c r="I1013" s="14"/>
      <c r="J1013" s="14"/>
      <c r="K1013" s="14"/>
      <c r="L1013" s="14"/>
      <c r="M1013" s="14"/>
      <c r="N1013" s="14"/>
      <c r="O1013" s="14"/>
      <c r="P1013" s="14"/>
      <c r="Q1013" s="14"/>
      <c r="R1013" s="14"/>
      <c r="S1013" s="14"/>
      <c r="T1013" s="14"/>
      <c r="U1013" s="14"/>
      <c r="V1013" s="14"/>
      <c r="W1013" s="14"/>
      <c r="X1013" s="14"/>
      <c r="Y1013" s="14"/>
      <c r="Z1013" s="14"/>
      <c r="AA1013" s="14"/>
      <c r="AB1013" s="14"/>
      <c r="AC1013" s="14"/>
      <c r="AD1013" s="14"/>
      <c r="AE1013" s="14"/>
      <c r="AF1013" s="14"/>
      <c r="AG1013" s="14"/>
      <c r="AH1013" s="14"/>
      <c r="AI1013" s="14"/>
      <c r="AJ1013" s="14"/>
      <c r="AK1013" s="14"/>
    </row>
  </sheetData>
  <sheetProtection algorithmName="SHA-512" hashValue="up5eZYSZ5goQGYLEXiDJq7fzMDfaWMbdIhGZSWRG2dsD6BRMev3JmjmOkx3m6bqrNuf4UnnYAws0JGuug+Y08w==" saltValue="7gFliycIQTJZJjFuQc4/9A==" spinCount="100000" sheet="1" objects="1" scenarios="1"/>
  <mergeCells count="175">
    <mergeCell ref="P56:S56"/>
    <mergeCell ref="B53:F53"/>
    <mergeCell ref="G53:H53"/>
    <mergeCell ref="B54:F54"/>
    <mergeCell ref="G54:H54"/>
    <mergeCell ref="A55:S55"/>
    <mergeCell ref="G48:H48"/>
    <mergeCell ref="B49:F49"/>
    <mergeCell ref="G49:H49"/>
    <mergeCell ref="B50:F50"/>
    <mergeCell ref="G50:H50"/>
    <mergeCell ref="B51:F51"/>
    <mergeCell ref="G51:H51"/>
    <mergeCell ref="B52:F52"/>
    <mergeCell ref="G52:H52"/>
    <mergeCell ref="A75:I76"/>
    <mergeCell ref="A79:H79"/>
    <mergeCell ref="A80:C80"/>
    <mergeCell ref="A81:C81"/>
    <mergeCell ref="A82:C82"/>
    <mergeCell ref="A83:C83"/>
    <mergeCell ref="A84:C84"/>
    <mergeCell ref="A85:C85"/>
    <mergeCell ref="A86:C86"/>
    <mergeCell ref="A77:S77"/>
    <mergeCell ref="O75:S75"/>
    <mergeCell ref="A87:C87"/>
    <mergeCell ref="A88:H88"/>
    <mergeCell ref="A89:H89"/>
    <mergeCell ref="E96:E97"/>
    <mergeCell ref="F96:F97"/>
    <mergeCell ref="A90:H90"/>
    <mergeCell ref="A92:H92"/>
    <mergeCell ref="A93:H93"/>
    <mergeCell ref="A94:D94"/>
    <mergeCell ref="E94:F94"/>
    <mergeCell ref="A96:C97"/>
    <mergeCell ref="D96:D97"/>
    <mergeCell ref="P91:S91"/>
    <mergeCell ref="E60:F60"/>
    <mergeCell ref="G60:H60"/>
    <mergeCell ref="J60:N74"/>
    <mergeCell ref="E61:F61"/>
    <mergeCell ref="G61:H61"/>
    <mergeCell ref="E62:F62"/>
    <mergeCell ref="G62:H62"/>
    <mergeCell ref="J75:N75"/>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63:F63"/>
    <mergeCell ref="G63:H63"/>
    <mergeCell ref="E64:F64"/>
    <mergeCell ref="G64:H64"/>
    <mergeCell ref="E65:F65"/>
    <mergeCell ref="G65:H65"/>
    <mergeCell ref="E73:F73"/>
    <mergeCell ref="G73:H73"/>
    <mergeCell ref="E74:F74"/>
    <mergeCell ref="G74:H74"/>
    <mergeCell ref="D40:F40"/>
    <mergeCell ref="G40:H40"/>
    <mergeCell ref="D41:F41"/>
    <mergeCell ref="G41:H41"/>
    <mergeCell ref="G42:H42"/>
    <mergeCell ref="A43:S43"/>
    <mergeCell ref="P44:S44"/>
    <mergeCell ref="J58:N58"/>
    <mergeCell ref="O58:S58"/>
    <mergeCell ref="D42:F42"/>
    <mergeCell ref="A58:A59"/>
    <mergeCell ref="B58:C58"/>
    <mergeCell ref="D58:D59"/>
    <mergeCell ref="E58:F59"/>
    <mergeCell ref="G58:H59"/>
    <mergeCell ref="I58:I59"/>
    <mergeCell ref="O40:S42"/>
    <mergeCell ref="A46:A47"/>
    <mergeCell ref="B46:F47"/>
    <mergeCell ref="G46:H47"/>
    <mergeCell ref="I46:I47"/>
    <mergeCell ref="J46:N46"/>
    <mergeCell ref="O46:S46"/>
    <mergeCell ref="B48:F48"/>
    <mergeCell ref="P11:S11"/>
    <mergeCell ref="J13:N13"/>
    <mergeCell ref="O13:S13"/>
    <mergeCell ref="A35:S35"/>
    <mergeCell ref="P36:S36"/>
    <mergeCell ref="A38:A39"/>
    <mergeCell ref="B38:C38"/>
    <mergeCell ref="D38:F39"/>
    <mergeCell ref="G38:H39"/>
    <mergeCell ref="I38:I39"/>
    <mergeCell ref="J38:N38"/>
    <mergeCell ref="O38:S38"/>
    <mergeCell ref="A13:A14"/>
    <mergeCell ref="B13:C13"/>
    <mergeCell ref="D13:D14"/>
    <mergeCell ref="E33:F33"/>
    <mergeCell ref="E34:F34"/>
    <mergeCell ref="E26:F26"/>
    <mergeCell ref="E27:F27"/>
    <mergeCell ref="E28:F28"/>
    <mergeCell ref="E29:F29"/>
    <mergeCell ref="E30:F30"/>
    <mergeCell ref="E31:F31"/>
    <mergeCell ref="E32:F32"/>
    <mergeCell ref="M7:O7"/>
    <mergeCell ref="J8:L8"/>
    <mergeCell ref="M8:O8"/>
    <mergeCell ref="J9:L9"/>
    <mergeCell ref="M9:O9"/>
    <mergeCell ref="A1:S1"/>
    <mergeCell ref="A2:S2"/>
    <mergeCell ref="E5:F5"/>
    <mergeCell ref="G5:H5"/>
    <mergeCell ref="M5:O5"/>
    <mergeCell ref="G6:H10"/>
    <mergeCell ref="M6:O6"/>
    <mergeCell ref="J10:L10"/>
    <mergeCell ref="M10:O10"/>
    <mergeCell ref="I5:L5"/>
    <mergeCell ref="J6:L6"/>
    <mergeCell ref="A5:D5"/>
    <mergeCell ref="A7:C8"/>
    <mergeCell ref="D7:D8"/>
    <mergeCell ref="J7:L7"/>
    <mergeCell ref="E7:E8"/>
    <mergeCell ref="F7:F8"/>
    <mergeCell ref="E25:F25"/>
    <mergeCell ref="G27:H27"/>
    <mergeCell ref="G28:H28"/>
    <mergeCell ref="G29:H29"/>
    <mergeCell ref="G30:H30"/>
    <mergeCell ref="G31:H31"/>
    <mergeCell ref="G32:H32"/>
    <mergeCell ref="G33:H33"/>
    <mergeCell ref="G34:H34"/>
    <mergeCell ref="G25:H25"/>
    <mergeCell ref="G26:H26"/>
    <mergeCell ref="E18:F18"/>
    <mergeCell ref="G18:H18"/>
    <mergeCell ref="G19:H19"/>
    <mergeCell ref="E19:F19"/>
    <mergeCell ref="E20:F20"/>
    <mergeCell ref="E21:F21"/>
    <mergeCell ref="E22:F22"/>
    <mergeCell ref="E23:F23"/>
    <mergeCell ref="E24:F24"/>
    <mergeCell ref="G20:H20"/>
    <mergeCell ref="G21:H21"/>
    <mergeCell ref="G22:H22"/>
    <mergeCell ref="G23:H23"/>
    <mergeCell ref="G24:H24"/>
    <mergeCell ref="E13:F14"/>
    <mergeCell ref="G13:H14"/>
    <mergeCell ref="I13:I14"/>
    <mergeCell ref="E15:F15"/>
    <mergeCell ref="G15:H15"/>
    <mergeCell ref="E16:F16"/>
    <mergeCell ref="G16:H16"/>
    <mergeCell ref="E17:F17"/>
    <mergeCell ref="G17:H17"/>
  </mergeCells>
  <phoneticPr fontId="62" type="noConversion"/>
  <dataValidations xWindow="639" yWindow="528" count="1">
    <dataValidation type="list" allowBlank="1" showErrorMessage="1" sqref="Q6:Q10">
      <formula1>"Y,N"</formula1>
    </dataValidation>
  </dataValidations>
  <printOptions horizontalCentered="1"/>
  <pageMargins left="0.39370078740157483" right="0.39370078740157483" top="0.59055118110236227" bottom="0.59055118110236227" header="0" footer="0"/>
  <pageSetup paperSize="9" scale="42" fitToHeight="4" orientation="landscape" r:id="rId1"/>
  <headerFooter>
    <oddFooter>&amp;LRSTMP-CEA-05(05/2026)</oddFooter>
  </headerFooter>
  <rowBreaks count="2" manualBreakCount="2">
    <brk id="35" max="18" man="1"/>
    <brk id="78"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8</xdr:col>
                    <xdr:colOff>19050</xdr:colOff>
                    <xdr:row>4</xdr:row>
                    <xdr:rowOff>1247775</xdr:rowOff>
                  </from>
                  <to>
                    <xdr:col>8</xdr:col>
                    <xdr:colOff>790575</xdr:colOff>
                    <xdr:row>5</xdr:row>
                    <xdr:rowOff>228600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8</xdr:col>
                    <xdr:colOff>19050</xdr:colOff>
                    <xdr:row>5</xdr:row>
                    <xdr:rowOff>219075</xdr:rowOff>
                  </from>
                  <to>
                    <xdr:col>8</xdr:col>
                    <xdr:colOff>790575</xdr:colOff>
                    <xdr:row>6</xdr:row>
                    <xdr:rowOff>219075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8</xdr:col>
                    <xdr:colOff>19050</xdr:colOff>
                    <xdr:row>8</xdr:row>
                    <xdr:rowOff>219075</xdr:rowOff>
                  </from>
                  <to>
                    <xdr:col>8</xdr:col>
                    <xdr:colOff>790575</xdr:colOff>
                    <xdr:row>9</xdr:row>
                    <xdr:rowOff>219075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8</xdr:col>
                    <xdr:colOff>19050</xdr:colOff>
                    <xdr:row>7</xdr:row>
                    <xdr:rowOff>0</xdr:rowOff>
                  </from>
                  <to>
                    <xdr:col>8</xdr:col>
                    <xdr:colOff>857250</xdr:colOff>
                    <xdr:row>8</xdr:row>
                    <xdr:rowOff>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8</xdr:col>
                    <xdr:colOff>19050</xdr:colOff>
                    <xdr:row>7</xdr:row>
                    <xdr:rowOff>209550</xdr:rowOff>
                  </from>
                  <to>
                    <xdr:col>8</xdr:col>
                    <xdr:colOff>857250</xdr:colOff>
                    <xdr:row>8</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39" yWindow="528" count="3">
        <x14:dataValidation type="list" allowBlank="1" showErrorMessage="1">
          <x14:formula1>
            <xm:f>'Course list'!$B$4:$B$492</xm:f>
          </x14:formula1>
          <xm:sqref>D15:D34</xm:sqref>
        </x14:dataValidation>
        <x14:dataValidation type="list" allowBlank="1" showErrorMessage="1">
          <x14:formula1>
            <xm:f>'Course list'!$C$642:$C$647</xm:f>
          </x14:formula1>
          <xm:sqref>D40:F42</xm:sqref>
        </x14:dataValidation>
        <x14:dataValidation type="list" allowBlank="1" showInputMessage="1" showErrorMessage="1">
          <x14:formula1>
            <xm:f>'Course list'!$C$651:$C$658</xm:f>
          </x14:formula1>
          <xm:sqref>B48:F54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44"/>
  <sheetViews>
    <sheetView zoomScale="75" zoomScaleNormal="75" workbookViewId="0">
      <pane xSplit="1" ySplit="3" topLeftCell="B462" activePane="bottomRight" state="frozen"/>
      <selection pane="topRight" activeCell="B1" sqref="B1"/>
      <selection pane="bottomLeft" activeCell="A4" sqref="A4"/>
      <selection pane="bottomRight" activeCell="B49" sqref="B49:J53"/>
    </sheetView>
  </sheetViews>
  <sheetFormatPr defaultColWidth="11.25" defaultRowHeight="15" customHeight="1"/>
  <cols>
    <col min="1" max="1" width="6.75" customWidth="1"/>
    <col min="2" max="2" width="39.75" customWidth="1"/>
    <col min="3" max="3" width="105.375" customWidth="1"/>
    <col min="4" max="4" width="57.375" style="259" customWidth="1"/>
    <col min="5" max="10" width="6.75" customWidth="1"/>
    <col min="11" max="11" width="30.375" customWidth="1"/>
    <col min="12" max="26" width="6.75" customWidth="1"/>
  </cols>
  <sheetData>
    <row r="1" spans="2:10" ht="16.5" customHeight="1"/>
    <row r="2" spans="2:10" ht="16.5" customHeight="1">
      <c r="B2" s="457" t="s">
        <v>109</v>
      </c>
      <c r="C2" s="459" t="s">
        <v>110</v>
      </c>
      <c r="D2" s="461" t="s">
        <v>111</v>
      </c>
      <c r="E2" s="462" t="s">
        <v>112</v>
      </c>
      <c r="F2" s="463" t="s">
        <v>113</v>
      </c>
      <c r="G2" s="340"/>
      <c r="H2" s="340"/>
      <c r="I2" s="340"/>
      <c r="J2" s="341"/>
    </row>
    <row r="3" spans="2:10" ht="16.5" customHeight="1">
      <c r="B3" s="458"/>
      <c r="C3" s="460"/>
      <c r="D3" s="460"/>
      <c r="E3" s="460"/>
      <c r="F3" s="96">
        <v>1</v>
      </c>
      <c r="G3" s="96">
        <v>2</v>
      </c>
      <c r="H3" s="96">
        <v>3</v>
      </c>
      <c r="I3" s="96">
        <v>4</v>
      </c>
      <c r="J3" s="97">
        <v>5</v>
      </c>
    </row>
    <row r="4" spans="2:10" ht="16.5" customHeight="1">
      <c r="B4" s="262" t="s">
        <v>119</v>
      </c>
      <c r="C4" s="263" t="s">
        <v>117</v>
      </c>
      <c r="D4" s="263" t="s">
        <v>118</v>
      </c>
      <c r="E4" s="263">
        <v>6</v>
      </c>
      <c r="F4" s="263">
        <v>6</v>
      </c>
      <c r="G4" s="263">
        <v>6</v>
      </c>
      <c r="H4" s="263">
        <v>6</v>
      </c>
      <c r="I4" s="263">
        <v>0</v>
      </c>
      <c r="J4" s="264">
        <v>0</v>
      </c>
    </row>
    <row r="5" spans="2:10" ht="16.5" customHeight="1">
      <c r="B5" s="262" t="s">
        <v>120</v>
      </c>
      <c r="C5" s="263" t="s">
        <v>117</v>
      </c>
      <c r="D5" s="263" t="s">
        <v>118</v>
      </c>
      <c r="E5" s="263">
        <v>6</v>
      </c>
      <c r="F5" s="263">
        <v>6</v>
      </c>
      <c r="G5" s="263">
        <v>6</v>
      </c>
      <c r="H5" s="263">
        <v>6</v>
      </c>
      <c r="I5" s="263">
        <v>0</v>
      </c>
      <c r="J5" s="264">
        <v>0</v>
      </c>
    </row>
    <row r="6" spans="2:10" ht="16.5" customHeight="1">
      <c r="B6" s="262" t="s">
        <v>353</v>
      </c>
      <c r="C6" s="263" t="s">
        <v>117</v>
      </c>
      <c r="D6" s="263" t="s">
        <v>118</v>
      </c>
      <c r="E6" s="263">
        <v>6</v>
      </c>
      <c r="F6" s="263">
        <v>6</v>
      </c>
      <c r="G6" s="263">
        <v>6</v>
      </c>
      <c r="H6" s="263">
        <v>6</v>
      </c>
      <c r="I6" s="263">
        <v>0</v>
      </c>
      <c r="J6" s="264">
        <v>0</v>
      </c>
    </row>
    <row r="7" spans="2:10" ht="16.5" customHeight="1">
      <c r="B7" s="262" t="s">
        <v>354</v>
      </c>
      <c r="C7" s="263" t="s">
        <v>117</v>
      </c>
      <c r="D7" s="263" t="s">
        <v>118</v>
      </c>
      <c r="E7" s="263">
        <v>6</v>
      </c>
      <c r="F7" s="263">
        <v>6</v>
      </c>
      <c r="G7" s="263">
        <v>6</v>
      </c>
      <c r="H7" s="263">
        <v>6</v>
      </c>
      <c r="I7" s="263">
        <v>0</v>
      </c>
      <c r="J7" s="264">
        <v>0</v>
      </c>
    </row>
    <row r="8" spans="2:10" ht="16.5" customHeight="1">
      <c r="B8" s="262" t="s">
        <v>355</v>
      </c>
      <c r="C8" s="263" t="s">
        <v>117</v>
      </c>
      <c r="D8" s="263" t="s">
        <v>118</v>
      </c>
      <c r="E8" s="263">
        <v>6</v>
      </c>
      <c r="F8" s="263">
        <v>6</v>
      </c>
      <c r="G8" s="263">
        <v>6</v>
      </c>
      <c r="H8" s="263">
        <v>6</v>
      </c>
      <c r="I8" s="263">
        <v>0</v>
      </c>
      <c r="J8" s="264">
        <v>0</v>
      </c>
    </row>
    <row r="9" spans="2:10" ht="16.5" customHeight="1">
      <c r="B9" s="262" t="s">
        <v>356</v>
      </c>
      <c r="C9" s="263" t="s">
        <v>117</v>
      </c>
      <c r="D9" s="263" t="s">
        <v>118</v>
      </c>
      <c r="E9" s="263">
        <v>6</v>
      </c>
      <c r="F9" s="263">
        <v>6</v>
      </c>
      <c r="G9" s="263">
        <v>6</v>
      </c>
      <c r="H9" s="263">
        <v>6</v>
      </c>
      <c r="I9" s="263">
        <v>0</v>
      </c>
      <c r="J9" s="264">
        <v>0</v>
      </c>
    </row>
    <row r="10" spans="2:10" ht="16.5" customHeight="1">
      <c r="B10" s="262" t="s">
        <v>357</v>
      </c>
      <c r="C10" s="263" t="s">
        <v>117</v>
      </c>
      <c r="D10" s="263" t="s">
        <v>118</v>
      </c>
      <c r="E10" s="263">
        <v>6</v>
      </c>
      <c r="F10" s="263">
        <v>6</v>
      </c>
      <c r="G10" s="263">
        <v>6</v>
      </c>
      <c r="H10" s="263">
        <v>6</v>
      </c>
      <c r="I10" s="263">
        <v>0</v>
      </c>
      <c r="J10" s="264">
        <v>0</v>
      </c>
    </row>
    <row r="11" spans="2:10" ht="16.5" customHeight="1">
      <c r="B11" s="262" t="s">
        <v>358</v>
      </c>
      <c r="C11" s="263" t="s">
        <v>117</v>
      </c>
      <c r="D11" s="263" t="s">
        <v>118</v>
      </c>
      <c r="E11" s="263">
        <v>6</v>
      </c>
      <c r="F11" s="263">
        <v>6</v>
      </c>
      <c r="G11" s="263">
        <v>6</v>
      </c>
      <c r="H11" s="263">
        <v>6</v>
      </c>
      <c r="I11" s="263">
        <v>0</v>
      </c>
      <c r="J11" s="264">
        <v>0</v>
      </c>
    </row>
    <row r="12" spans="2:10" ht="16.5" customHeight="1">
      <c r="B12" s="262" t="s">
        <v>359</v>
      </c>
      <c r="C12" s="263" t="s">
        <v>117</v>
      </c>
      <c r="D12" s="263" t="s">
        <v>118</v>
      </c>
      <c r="E12" s="263">
        <v>6</v>
      </c>
      <c r="F12" s="263">
        <v>6</v>
      </c>
      <c r="G12" s="263">
        <v>6</v>
      </c>
      <c r="H12" s="263">
        <v>6</v>
      </c>
      <c r="I12" s="263">
        <v>0</v>
      </c>
      <c r="J12" s="264">
        <v>0</v>
      </c>
    </row>
    <row r="13" spans="2:10" ht="16.5" customHeight="1">
      <c r="B13" s="262" t="s">
        <v>360</v>
      </c>
      <c r="C13" s="263" t="s">
        <v>117</v>
      </c>
      <c r="D13" s="263" t="s">
        <v>118</v>
      </c>
      <c r="E13" s="263">
        <v>6</v>
      </c>
      <c r="F13" s="263">
        <v>6</v>
      </c>
      <c r="G13" s="263">
        <v>6</v>
      </c>
      <c r="H13" s="263">
        <v>6</v>
      </c>
      <c r="I13" s="263">
        <v>0</v>
      </c>
      <c r="J13" s="264">
        <v>0</v>
      </c>
    </row>
    <row r="14" spans="2:10" ht="16.5" customHeight="1">
      <c r="B14" s="268" t="s">
        <v>122</v>
      </c>
      <c r="C14" s="269" t="s">
        <v>121</v>
      </c>
      <c r="D14" s="269" t="s">
        <v>115</v>
      </c>
      <c r="E14" s="269">
        <v>6</v>
      </c>
      <c r="F14" s="269">
        <v>6</v>
      </c>
      <c r="G14" s="269">
        <v>6</v>
      </c>
      <c r="H14" s="269">
        <v>0</v>
      </c>
      <c r="I14" s="269">
        <v>0</v>
      </c>
      <c r="J14" s="270">
        <v>0</v>
      </c>
    </row>
    <row r="15" spans="2:10" ht="16.5" customHeight="1">
      <c r="B15" s="268" t="s">
        <v>123</v>
      </c>
      <c r="C15" s="269" t="s">
        <v>121</v>
      </c>
      <c r="D15" s="269" t="s">
        <v>115</v>
      </c>
      <c r="E15" s="269">
        <v>6</v>
      </c>
      <c r="F15" s="269">
        <v>6</v>
      </c>
      <c r="G15" s="269">
        <v>6</v>
      </c>
      <c r="H15" s="269">
        <v>0</v>
      </c>
      <c r="I15" s="269">
        <v>0</v>
      </c>
      <c r="J15" s="270">
        <v>0</v>
      </c>
    </row>
    <row r="16" spans="2:10" ht="16.5" customHeight="1">
      <c r="B16" s="268" t="s">
        <v>361</v>
      </c>
      <c r="C16" s="269" t="s">
        <v>121</v>
      </c>
      <c r="D16" s="269" t="s">
        <v>115</v>
      </c>
      <c r="E16" s="269">
        <v>6</v>
      </c>
      <c r="F16" s="269">
        <v>6</v>
      </c>
      <c r="G16" s="269">
        <v>6</v>
      </c>
      <c r="H16" s="269">
        <v>0</v>
      </c>
      <c r="I16" s="269">
        <v>0</v>
      </c>
      <c r="J16" s="270">
        <v>0</v>
      </c>
    </row>
    <row r="17" spans="2:10" ht="16.5" customHeight="1">
      <c r="B17" s="268" t="s">
        <v>362</v>
      </c>
      <c r="C17" s="269" t="s">
        <v>121</v>
      </c>
      <c r="D17" s="269" t="s">
        <v>115</v>
      </c>
      <c r="E17" s="269">
        <v>6</v>
      </c>
      <c r="F17" s="269">
        <v>6</v>
      </c>
      <c r="G17" s="269">
        <v>6</v>
      </c>
      <c r="H17" s="269">
        <v>0</v>
      </c>
      <c r="I17" s="269">
        <v>0</v>
      </c>
      <c r="J17" s="270">
        <v>0</v>
      </c>
    </row>
    <row r="18" spans="2:10" ht="16.5" customHeight="1">
      <c r="B18" s="268" t="s">
        <v>363</v>
      </c>
      <c r="C18" s="269" t="s">
        <v>121</v>
      </c>
      <c r="D18" s="269" t="s">
        <v>115</v>
      </c>
      <c r="E18" s="269">
        <v>6</v>
      </c>
      <c r="F18" s="269">
        <v>6</v>
      </c>
      <c r="G18" s="269">
        <v>6</v>
      </c>
      <c r="H18" s="269">
        <v>0</v>
      </c>
      <c r="I18" s="269">
        <v>0</v>
      </c>
      <c r="J18" s="270">
        <v>0</v>
      </c>
    </row>
    <row r="19" spans="2:10" ht="16.5" customHeight="1">
      <c r="B19" s="268" t="s">
        <v>364</v>
      </c>
      <c r="C19" s="269" t="s">
        <v>121</v>
      </c>
      <c r="D19" s="269" t="s">
        <v>115</v>
      </c>
      <c r="E19" s="269">
        <v>6</v>
      </c>
      <c r="F19" s="269">
        <v>6</v>
      </c>
      <c r="G19" s="269">
        <v>6</v>
      </c>
      <c r="H19" s="269">
        <v>0</v>
      </c>
      <c r="I19" s="269">
        <v>0</v>
      </c>
      <c r="J19" s="270">
        <v>0</v>
      </c>
    </row>
    <row r="20" spans="2:10" ht="16.5" customHeight="1">
      <c r="B20" s="268" t="s">
        <v>365</v>
      </c>
      <c r="C20" s="269" t="s">
        <v>121</v>
      </c>
      <c r="D20" s="269" t="s">
        <v>115</v>
      </c>
      <c r="E20" s="269">
        <v>6</v>
      </c>
      <c r="F20" s="269">
        <v>6</v>
      </c>
      <c r="G20" s="269">
        <v>6</v>
      </c>
      <c r="H20" s="269">
        <v>0</v>
      </c>
      <c r="I20" s="269">
        <v>0</v>
      </c>
      <c r="J20" s="270">
        <v>0</v>
      </c>
    </row>
    <row r="21" spans="2:10" ht="16.5" customHeight="1">
      <c r="B21" s="268" t="s">
        <v>366</v>
      </c>
      <c r="C21" s="269" t="s">
        <v>121</v>
      </c>
      <c r="D21" s="269" t="s">
        <v>115</v>
      </c>
      <c r="E21" s="269">
        <v>6</v>
      </c>
      <c r="F21" s="269">
        <v>6</v>
      </c>
      <c r="G21" s="269">
        <v>6</v>
      </c>
      <c r="H21" s="269">
        <v>0</v>
      </c>
      <c r="I21" s="269">
        <v>0</v>
      </c>
      <c r="J21" s="270">
        <v>0</v>
      </c>
    </row>
    <row r="22" spans="2:10" ht="16.5" customHeight="1">
      <c r="B22" s="268" t="s">
        <v>367</v>
      </c>
      <c r="C22" s="269" t="s">
        <v>121</v>
      </c>
      <c r="D22" s="269" t="s">
        <v>115</v>
      </c>
      <c r="E22" s="269">
        <v>6</v>
      </c>
      <c r="F22" s="269">
        <v>6</v>
      </c>
      <c r="G22" s="269">
        <v>6</v>
      </c>
      <c r="H22" s="269">
        <v>0</v>
      </c>
      <c r="I22" s="269">
        <v>0</v>
      </c>
      <c r="J22" s="270">
        <v>0</v>
      </c>
    </row>
    <row r="23" spans="2:10" s="259" customFormat="1" ht="16.5" customHeight="1">
      <c r="B23" s="262" t="s">
        <v>127</v>
      </c>
      <c r="C23" s="263" t="s">
        <v>126</v>
      </c>
      <c r="D23" s="263" t="s">
        <v>118</v>
      </c>
      <c r="E23" s="263">
        <v>3</v>
      </c>
      <c r="F23" s="263">
        <v>0</v>
      </c>
      <c r="G23" s="263">
        <v>0</v>
      </c>
      <c r="H23" s="263">
        <v>0</v>
      </c>
      <c r="I23" s="263">
        <v>0</v>
      </c>
      <c r="J23" s="264">
        <v>0</v>
      </c>
    </row>
    <row r="24" spans="2:10" s="259" customFormat="1" ht="16.5" customHeight="1">
      <c r="B24" s="262" t="s">
        <v>128</v>
      </c>
      <c r="C24" s="263" t="s">
        <v>126</v>
      </c>
      <c r="D24" s="263" t="s">
        <v>118</v>
      </c>
      <c r="E24" s="263">
        <v>3</v>
      </c>
      <c r="F24" s="263">
        <v>0</v>
      </c>
      <c r="G24" s="263">
        <v>0</v>
      </c>
      <c r="H24" s="263">
        <v>0</v>
      </c>
      <c r="I24" s="263">
        <v>0</v>
      </c>
      <c r="J24" s="264">
        <v>0</v>
      </c>
    </row>
    <row r="25" spans="2:10" s="259" customFormat="1" ht="16.5" customHeight="1">
      <c r="B25" s="262" t="s">
        <v>129</v>
      </c>
      <c r="C25" s="263" t="s">
        <v>126</v>
      </c>
      <c r="D25" s="263" t="s">
        <v>118</v>
      </c>
      <c r="E25" s="263">
        <v>3</v>
      </c>
      <c r="F25" s="263">
        <v>0</v>
      </c>
      <c r="G25" s="263">
        <v>0</v>
      </c>
      <c r="H25" s="263">
        <v>0</v>
      </c>
      <c r="I25" s="263">
        <v>0</v>
      </c>
      <c r="J25" s="264">
        <v>0</v>
      </c>
    </row>
    <row r="26" spans="2:10" s="259" customFormat="1" ht="16.5" customHeight="1">
      <c r="B26" s="262" t="s">
        <v>130</v>
      </c>
      <c r="C26" s="263" t="s">
        <v>126</v>
      </c>
      <c r="D26" s="263" t="s">
        <v>118</v>
      </c>
      <c r="E26" s="263">
        <v>3</v>
      </c>
      <c r="F26" s="263">
        <v>0</v>
      </c>
      <c r="G26" s="263">
        <v>0</v>
      </c>
      <c r="H26" s="263">
        <v>0</v>
      </c>
      <c r="I26" s="263">
        <v>0</v>
      </c>
      <c r="J26" s="264">
        <v>0</v>
      </c>
    </row>
    <row r="27" spans="2:10" s="259" customFormat="1" ht="16.5" customHeight="1">
      <c r="B27" s="262" t="s">
        <v>131</v>
      </c>
      <c r="C27" s="263" t="s">
        <v>126</v>
      </c>
      <c r="D27" s="263" t="s">
        <v>118</v>
      </c>
      <c r="E27" s="263">
        <v>3</v>
      </c>
      <c r="F27" s="263">
        <v>0</v>
      </c>
      <c r="G27" s="263">
        <v>0</v>
      </c>
      <c r="H27" s="263">
        <v>0</v>
      </c>
      <c r="I27" s="263">
        <v>0</v>
      </c>
      <c r="J27" s="264">
        <v>0</v>
      </c>
    </row>
    <row r="28" spans="2:10" ht="16.5" customHeight="1">
      <c r="B28" s="262" t="s">
        <v>368</v>
      </c>
      <c r="C28" s="263" t="s">
        <v>126</v>
      </c>
      <c r="D28" s="263" t="s">
        <v>118</v>
      </c>
      <c r="E28" s="263">
        <v>3</v>
      </c>
      <c r="F28" s="263">
        <v>0</v>
      </c>
      <c r="G28" s="263">
        <v>0</v>
      </c>
      <c r="H28" s="263">
        <v>0</v>
      </c>
      <c r="I28" s="263">
        <v>0</v>
      </c>
      <c r="J28" s="264">
        <v>0</v>
      </c>
    </row>
    <row r="29" spans="2:10" ht="16.5" customHeight="1">
      <c r="B29" s="262" t="s">
        <v>369</v>
      </c>
      <c r="C29" s="263" t="s">
        <v>126</v>
      </c>
      <c r="D29" s="263" t="s">
        <v>118</v>
      </c>
      <c r="E29" s="263">
        <v>3</v>
      </c>
      <c r="F29" s="263">
        <v>0</v>
      </c>
      <c r="G29" s="263">
        <v>0</v>
      </c>
      <c r="H29" s="263">
        <v>0</v>
      </c>
      <c r="I29" s="263">
        <v>0</v>
      </c>
      <c r="J29" s="264">
        <v>0</v>
      </c>
    </row>
    <row r="30" spans="2:10" ht="16.5" customHeight="1">
      <c r="B30" s="262" t="s">
        <v>370</v>
      </c>
      <c r="C30" s="263" t="s">
        <v>126</v>
      </c>
      <c r="D30" s="263" t="s">
        <v>118</v>
      </c>
      <c r="E30" s="263">
        <v>3</v>
      </c>
      <c r="F30" s="263">
        <v>0</v>
      </c>
      <c r="G30" s="263">
        <v>0</v>
      </c>
      <c r="H30" s="263">
        <v>0</v>
      </c>
      <c r="I30" s="263">
        <v>0</v>
      </c>
      <c r="J30" s="264">
        <v>0</v>
      </c>
    </row>
    <row r="31" spans="2:10" s="259" customFormat="1" ht="16.5" customHeight="1">
      <c r="B31" s="262" t="s">
        <v>371</v>
      </c>
      <c r="C31" s="263" t="s">
        <v>126</v>
      </c>
      <c r="D31" s="263" t="s">
        <v>118</v>
      </c>
      <c r="E31" s="263">
        <v>3</v>
      </c>
      <c r="F31" s="263">
        <v>0</v>
      </c>
      <c r="G31" s="263">
        <v>0</v>
      </c>
      <c r="H31" s="263">
        <v>0</v>
      </c>
      <c r="I31" s="263">
        <v>0</v>
      </c>
      <c r="J31" s="264">
        <v>0</v>
      </c>
    </row>
    <row r="32" spans="2:10" s="259" customFormat="1" ht="16.5" customHeight="1">
      <c r="B32" s="262" t="s">
        <v>372</v>
      </c>
      <c r="C32" s="263" t="s">
        <v>126</v>
      </c>
      <c r="D32" s="263" t="s">
        <v>118</v>
      </c>
      <c r="E32" s="263">
        <v>3</v>
      </c>
      <c r="F32" s="263">
        <v>0</v>
      </c>
      <c r="G32" s="263">
        <v>0</v>
      </c>
      <c r="H32" s="263">
        <v>0</v>
      </c>
      <c r="I32" s="263">
        <v>0</v>
      </c>
      <c r="J32" s="264">
        <v>0</v>
      </c>
    </row>
    <row r="33" spans="2:10" ht="16.5" customHeight="1">
      <c r="B33" s="262" t="s">
        <v>373</v>
      </c>
      <c r="C33" s="263" t="s">
        <v>126</v>
      </c>
      <c r="D33" s="263" t="s">
        <v>118</v>
      </c>
      <c r="E33" s="263">
        <v>3</v>
      </c>
      <c r="F33" s="263">
        <v>0</v>
      </c>
      <c r="G33" s="263">
        <v>0</v>
      </c>
      <c r="H33" s="263">
        <v>0</v>
      </c>
      <c r="I33" s="263">
        <v>0</v>
      </c>
      <c r="J33" s="264">
        <v>0</v>
      </c>
    </row>
    <row r="34" spans="2:10" ht="16.5" customHeight="1">
      <c r="B34" s="274" t="s">
        <v>134</v>
      </c>
      <c r="C34" s="275" t="s">
        <v>133</v>
      </c>
      <c r="D34" s="275" t="s">
        <v>118</v>
      </c>
      <c r="E34" s="275">
        <v>12</v>
      </c>
      <c r="F34" s="275">
        <v>0</v>
      </c>
      <c r="G34" s="275">
        <v>0</v>
      </c>
      <c r="H34" s="275">
        <v>12</v>
      </c>
      <c r="I34" s="275">
        <v>12</v>
      </c>
      <c r="J34" s="276">
        <v>12</v>
      </c>
    </row>
    <row r="35" spans="2:10" s="259" customFormat="1" ht="16.5" customHeight="1">
      <c r="B35" s="274" t="s">
        <v>135</v>
      </c>
      <c r="C35" s="275" t="s">
        <v>133</v>
      </c>
      <c r="D35" s="275" t="s">
        <v>118</v>
      </c>
      <c r="E35" s="275">
        <v>12</v>
      </c>
      <c r="F35" s="275">
        <v>0</v>
      </c>
      <c r="G35" s="275">
        <v>0</v>
      </c>
      <c r="H35" s="275">
        <v>12</v>
      </c>
      <c r="I35" s="275">
        <v>12</v>
      </c>
      <c r="J35" s="276">
        <v>12</v>
      </c>
    </row>
    <row r="36" spans="2:10" s="259" customFormat="1" ht="16.5" customHeight="1">
      <c r="B36" s="274" t="s">
        <v>136</v>
      </c>
      <c r="C36" s="275" t="s">
        <v>133</v>
      </c>
      <c r="D36" s="275" t="s">
        <v>118</v>
      </c>
      <c r="E36" s="275">
        <v>12</v>
      </c>
      <c r="F36" s="275">
        <v>0</v>
      </c>
      <c r="G36" s="275">
        <v>0</v>
      </c>
      <c r="H36" s="275">
        <v>12</v>
      </c>
      <c r="I36" s="275">
        <v>12</v>
      </c>
      <c r="J36" s="276">
        <v>12</v>
      </c>
    </row>
    <row r="37" spans="2:10" ht="16.5" customHeight="1">
      <c r="B37" s="274" t="s">
        <v>137</v>
      </c>
      <c r="C37" s="275" t="s">
        <v>133</v>
      </c>
      <c r="D37" s="275" t="s">
        <v>118</v>
      </c>
      <c r="E37" s="275">
        <v>12</v>
      </c>
      <c r="F37" s="275">
        <v>0</v>
      </c>
      <c r="G37" s="275">
        <v>0</v>
      </c>
      <c r="H37" s="275">
        <v>12</v>
      </c>
      <c r="I37" s="275">
        <v>12</v>
      </c>
      <c r="J37" s="276">
        <v>12</v>
      </c>
    </row>
    <row r="38" spans="2:10" ht="16.5" customHeight="1">
      <c r="B38" s="274" t="s">
        <v>138</v>
      </c>
      <c r="C38" s="275" t="s">
        <v>133</v>
      </c>
      <c r="D38" s="275" t="s">
        <v>118</v>
      </c>
      <c r="E38" s="275">
        <v>12</v>
      </c>
      <c r="F38" s="275">
        <v>0</v>
      </c>
      <c r="G38" s="275">
        <v>0</v>
      </c>
      <c r="H38" s="275">
        <v>12</v>
      </c>
      <c r="I38" s="275">
        <v>12</v>
      </c>
      <c r="J38" s="276">
        <v>12</v>
      </c>
    </row>
    <row r="39" spans="2:10" ht="16.5" customHeight="1">
      <c r="B39" s="274" t="s">
        <v>139</v>
      </c>
      <c r="C39" s="275" t="s">
        <v>133</v>
      </c>
      <c r="D39" s="275" t="s">
        <v>118</v>
      </c>
      <c r="E39" s="275">
        <v>12</v>
      </c>
      <c r="F39" s="275">
        <v>0</v>
      </c>
      <c r="G39" s="275">
        <v>0</v>
      </c>
      <c r="H39" s="275">
        <v>12</v>
      </c>
      <c r="I39" s="275">
        <v>12</v>
      </c>
      <c r="J39" s="276">
        <v>12</v>
      </c>
    </row>
    <row r="40" spans="2:10" ht="16.5" customHeight="1">
      <c r="B40" s="274" t="s">
        <v>374</v>
      </c>
      <c r="C40" s="275" t="s">
        <v>133</v>
      </c>
      <c r="D40" s="275" t="s">
        <v>118</v>
      </c>
      <c r="E40" s="275">
        <v>12</v>
      </c>
      <c r="F40" s="275">
        <v>0</v>
      </c>
      <c r="G40" s="275">
        <v>0</v>
      </c>
      <c r="H40" s="275">
        <v>12</v>
      </c>
      <c r="I40" s="275">
        <v>12</v>
      </c>
      <c r="J40" s="276">
        <v>12</v>
      </c>
    </row>
    <row r="41" spans="2:10" ht="16.5" customHeight="1">
      <c r="B41" s="274" t="s">
        <v>375</v>
      </c>
      <c r="C41" s="275" t="s">
        <v>133</v>
      </c>
      <c r="D41" s="275" t="s">
        <v>118</v>
      </c>
      <c r="E41" s="275">
        <v>12</v>
      </c>
      <c r="F41" s="275">
        <v>0</v>
      </c>
      <c r="G41" s="275">
        <v>0</v>
      </c>
      <c r="H41" s="275">
        <v>12</v>
      </c>
      <c r="I41" s="275">
        <v>12</v>
      </c>
      <c r="J41" s="276">
        <v>12</v>
      </c>
    </row>
    <row r="42" spans="2:10" ht="16.5" customHeight="1">
      <c r="B42" s="274" t="s">
        <v>376</v>
      </c>
      <c r="C42" s="275" t="s">
        <v>133</v>
      </c>
      <c r="D42" s="275" t="s">
        <v>118</v>
      </c>
      <c r="E42" s="275">
        <v>12</v>
      </c>
      <c r="F42" s="275">
        <v>0</v>
      </c>
      <c r="G42" s="275">
        <v>0</v>
      </c>
      <c r="H42" s="275">
        <v>12</v>
      </c>
      <c r="I42" s="275">
        <v>12</v>
      </c>
      <c r="J42" s="276">
        <v>12</v>
      </c>
    </row>
    <row r="43" spans="2:10" ht="16.5" customHeight="1">
      <c r="B43" s="274" t="s">
        <v>377</v>
      </c>
      <c r="C43" s="275" t="s">
        <v>133</v>
      </c>
      <c r="D43" s="275" t="s">
        <v>118</v>
      </c>
      <c r="E43" s="275">
        <v>12</v>
      </c>
      <c r="F43" s="275">
        <v>0</v>
      </c>
      <c r="G43" s="275">
        <v>0</v>
      </c>
      <c r="H43" s="275">
        <v>12</v>
      </c>
      <c r="I43" s="275">
        <v>12</v>
      </c>
      <c r="J43" s="276">
        <v>12</v>
      </c>
    </row>
    <row r="44" spans="2:10" ht="16.5" customHeight="1">
      <c r="B44" s="265" t="s">
        <v>146</v>
      </c>
      <c r="C44" s="266" t="s">
        <v>145</v>
      </c>
      <c r="D44" s="266" t="s">
        <v>783</v>
      </c>
      <c r="E44" s="266">
        <v>3</v>
      </c>
      <c r="F44" s="266">
        <v>3</v>
      </c>
      <c r="G44" s="266">
        <v>3</v>
      </c>
      <c r="H44" s="266">
        <v>0</v>
      </c>
      <c r="I44" s="266">
        <v>0</v>
      </c>
      <c r="J44" s="267">
        <v>0</v>
      </c>
    </row>
    <row r="45" spans="2:10" ht="16.5" customHeight="1">
      <c r="B45" s="265" t="s">
        <v>147</v>
      </c>
      <c r="C45" s="266" t="s">
        <v>145</v>
      </c>
      <c r="D45" s="266" t="s">
        <v>783</v>
      </c>
      <c r="E45" s="266">
        <v>3</v>
      </c>
      <c r="F45" s="266">
        <v>3</v>
      </c>
      <c r="G45" s="266">
        <v>3</v>
      </c>
      <c r="H45" s="266">
        <v>0</v>
      </c>
      <c r="I45" s="266">
        <v>0</v>
      </c>
      <c r="J45" s="267">
        <v>0</v>
      </c>
    </row>
    <row r="46" spans="2:10" ht="16.5" customHeight="1">
      <c r="B46" s="265" t="s">
        <v>148</v>
      </c>
      <c r="C46" s="266" t="s">
        <v>145</v>
      </c>
      <c r="D46" s="266" t="s">
        <v>783</v>
      </c>
      <c r="E46" s="266">
        <v>3</v>
      </c>
      <c r="F46" s="266">
        <v>3</v>
      </c>
      <c r="G46" s="266">
        <v>3</v>
      </c>
      <c r="H46" s="266">
        <v>0</v>
      </c>
      <c r="I46" s="266">
        <v>0</v>
      </c>
      <c r="J46" s="267">
        <v>0</v>
      </c>
    </row>
    <row r="47" spans="2:10" ht="16.5" customHeight="1">
      <c r="B47" s="265" t="s">
        <v>149</v>
      </c>
      <c r="C47" s="266" t="s">
        <v>145</v>
      </c>
      <c r="D47" s="266" t="s">
        <v>783</v>
      </c>
      <c r="E47" s="266">
        <v>3</v>
      </c>
      <c r="F47" s="266">
        <v>3</v>
      </c>
      <c r="G47" s="266">
        <v>3</v>
      </c>
      <c r="H47" s="266">
        <v>0</v>
      </c>
      <c r="I47" s="266">
        <v>0</v>
      </c>
      <c r="J47" s="267">
        <v>0</v>
      </c>
    </row>
    <row r="48" spans="2:10" ht="16.5" customHeight="1">
      <c r="B48" s="265" t="s">
        <v>378</v>
      </c>
      <c r="C48" s="266" t="s">
        <v>145</v>
      </c>
      <c r="D48" s="266" t="s">
        <v>783</v>
      </c>
      <c r="E48" s="266">
        <v>3</v>
      </c>
      <c r="F48" s="266">
        <v>3</v>
      </c>
      <c r="G48" s="266">
        <v>3</v>
      </c>
      <c r="H48" s="266">
        <v>0</v>
      </c>
      <c r="I48" s="266">
        <v>0</v>
      </c>
      <c r="J48" s="267">
        <v>0</v>
      </c>
    </row>
    <row r="49" spans="2:10" s="295" customFormat="1" ht="16.5" customHeight="1">
      <c r="B49" s="274" t="s">
        <v>786</v>
      </c>
      <c r="C49" s="275" t="s">
        <v>787</v>
      </c>
      <c r="D49" s="275" t="s">
        <v>783</v>
      </c>
      <c r="E49" s="275">
        <v>3</v>
      </c>
      <c r="F49" s="275">
        <v>3</v>
      </c>
      <c r="G49" s="275">
        <v>3</v>
      </c>
      <c r="H49" s="275">
        <v>0</v>
      </c>
      <c r="I49" s="275">
        <v>0</v>
      </c>
      <c r="J49" s="276">
        <v>0</v>
      </c>
    </row>
    <row r="50" spans="2:10" s="295" customFormat="1" ht="16.5" customHeight="1">
      <c r="B50" s="274" t="s">
        <v>788</v>
      </c>
      <c r="C50" s="275" t="s">
        <v>787</v>
      </c>
      <c r="D50" s="275" t="s">
        <v>783</v>
      </c>
      <c r="E50" s="275">
        <v>3</v>
      </c>
      <c r="F50" s="275">
        <v>3</v>
      </c>
      <c r="G50" s="275">
        <v>3</v>
      </c>
      <c r="H50" s="275">
        <v>0</v>
      </c>
      <c r="I50" s="275">
        <v>0</v>
      </c>
      <c r="J50" s="276">
        <v>0</v>
      </c>
    </row>
    <row r="51" spans="2:10" s="295" customFormat="1" ht="16.5" customHeight="1">
      <c r="B51" s="274" t="s">
        <v>789</v>
      </c>
      <c r="C51" s="275" t="s">
        <v>787</v>
      </c>
      <c r="D51" s="275" t="s">
        <v>783</v>
      </c>
      <c r="E51" s="275">
        <v>3</v>
      </c>
      <c r="F51" s="275">
        <v>3</v>
      </c>
      <c r="G51" s="275">
        <v>3</v>
      </c>
      <c r="H51" s="275">
        <v>0</v>
      </c>
      <c r="I51" s="275">
        <v>0</v>
      </c>
      <c r="J51" s="276">
        <v>0</v>
      </c>
    </row>
    <row r="52" spans="2:10" s="295" customFormat="1" ht="16.5" customHeight="1">
      <c r="B52" s="274" t="s">
        <v>790</v>
      </c>
      <c r="C52" s="275" t="s">
        <v>787</v>
      </c>
      <c r="D52" s="275" t="s">
        <v>783</v>
      </c>
      <c r="E52" s="275">
        <v>3</v>
      </c>
      <c r="F52" s="275">
        <v>3</v>
      </c>
      <c r="G52" s="275">
        <v>3</v>
      </c>
      <c r="H52" s="275">
        <v>0</v>
      </c>
      <c r="I52" s="275">
        <v>0</v>
      </c>
      <c r="J52" s="276">
        <v>0</v>
      </c>
    </row>
    <row r="53" spans="2:10" s="295" customFormat="1" ht="16.5" customHeight="1">
      <c r="B53" s="274" t="s">
        <v>791</v>
      </c>
      <c r="C53" s="275" t="s">
        <v>787</v>
      </c>
      <c r="D53" s="275" t="s">
        <v>783</v>
      </c>
      <c r="E53" s="275">
        <v>3</v>
      </c>
      <c r="F53" s="275">
        <v>3</v>
      </c>
      <c r="G53" s="275">
        <v>3</v>
      </c>
      <c r="H53" s="275">
        <v>0</v>
      </c>
      <c r="I53" s="275">
        <v>0</v>
      </c>
      <c r="J53" s="276">
        <v>0</v>
      </c>
    </row>
    <row r="54" spans="2:10" ht="16.5" customHeight="1">
      <c r="B54" s="271" t="s">
        <v>154</v>
      </c>
      <c r="C54" s="272" t="s">
        <v>153</v>
      </c>
      <c r="D54" s="272" t="s">
        <v>783</v>
      </c>
      <c r="E54" s="272">
        <v>3</v>
      </c>
      <c r="F54" s="272">
        <v>3</v>
      </c>
      <c r="G54" s="272">
        <v>3</v>
      </c>
      <c r="H54" s="272">
        <v>0</v>
      </c>
      <c r="I54" s="272">
        <v>0</v>
      </c>
      <c r="J54" s="273">
        <v>0</v>
      </c>
    </row>
    <row r="55" spans="2:10" ht="16.5" customHeight="1">
      <c r="B55" s="271" t="s">
        <v>155</v>
      </c>
      <c r="C55" s="272" t="s">
        <v>153</v>
      </c>
      <c r="D55" s="272" t="s">
        <v>783</v>
      </c>
      <c r="E55" s="272">
        <v>3</v>
      </c>
      <c r="F55" s="272">
        <v>3</v>
      </c>
      <c r="G55" s="272">
        <v>3</v>
      </c>
      <c r="H55" s="272">
        <v>0</v>
      </c>
      <c r="I55" s="272">
        <v>0</v>
      </c>
      <c r="J55" s="273">
        <v>0</v>
      </c>
    </row>
    <row r="56" spans="2:10" s="156" customFormat="1" ht="16.5" customHeight="1">
      <c r="B56" s="271" t="s">
        <v>156</v>
      </c>
      <c r="C56" s="272" t="s">
        <v>153</v>
      </c>
      <c r="D56" s="272" t="s">
        <v>783</v>
      </c>
      <c r="E56" s="272">
        <v>3</v>
      </c>
      <c r="F56" s="272">
        <v>3</v>
      </c>
      <c r="G56" s="272">
        <v>3</v>
      </c>
      <c r="H56" s="272">
        <v>0</v>
      </c>
      <c r="I56" s="272">
        <v>0</v>
      </c>
      <c r="J56" s="273">
        <v>0</v>
      </c>
    </row>
    <row r="57" spans="2:10" s="156" customFormat="1" ht="16.5" customHeight="1">
      <c r="B57" s="271" t="s">
        <v>157</v>
      </c>
      <c r="C57" s="272" t="s">
        <v>153</v>
      </c>
      <c r="D57" s="272" t="s">
        <v>783</v>
      </c>
      <c r="E57" s="272">
        <v>3</v>
      </c>
      <c r="F57" s="272">
        <v>3</v>
      </c>
      <c r="G57" s="272">
        <v>3</v>
      </c>
      <c r="H57" s="272">
        <v>0</v>
      </c>
      <c r="I57" s="272">
        <v>0</v>
      </c>
      <c r="J57" s="273">
        <v>0</v>
      </c>
    </row>
    <row r="58" spans="2:10" ht="16.5" customHeight="1">
      <c r="B58" s="271" t="s">
        <v>379</v>
      </c>
      <c r="C58" s="272" t="s">
        <v>153</v>
      </c>
      <c r="D58" s="272" t="s">
        <v>783</v>
      </c>
      <c r="E58" s="272">
        <v>3</v>
      </c>
      <c r="F58" s="272">
        <v>3</v>
      </c>
      <c r="G58" s="272">
        <v>3</v>
      </c>
      <c r="H58" s="272">
        <v>0</v>
      </c>
      <c r="I58" s="272">
        <v>0</v>
      </c>
      <c r="J58" s="273">
        <v>0</v>
      </c>
    </row>
    <row r="59" spans="2:10" ht="16.5" customHeight="1">
      <c r="B59" s="274" t="s">
        <v>159</v>
      </c>
      <c r="C59" s="275" t="s">
        <v>158</v>
      </c>
      <c r="D59" s="275" t="s">
        <v>783</v>
      </c>
      <c r="E59" s="275">
        <v>3</v>
      </c>
      <c r="F59" s="275">
        <v>3</v>
      </c>
      <c r="G59" s="275">
        <v>3</v>
      </c>
      <c r="H59" s="275">
        <v>0</v>
      </c>
      <c r="I59" s="275">
        <v>0</v>
      </c>
      <c r="J59" s="276">
        <v>0</v>
      </c>
    </row>
    <row r="60" spans="2:10" ht="16.5" customHeight="1">
      <c r="B60" s="274" t="s">
        <v>160</v>
      </c>
      <c r="C60" s="275" t="s">
        <v>158</v>
      </c>
      <c r="D60" s="275" t="s">
        <v>783</v>
      </c>
      <c r="E60" s="275">
        <v>3</v>
      </c>
      <c r="F60" s="275">
        <v>3</v>
      </c>
      <c r="G60" s="275">
        <v>3</v>
      </c>
      <c r="H60" s="275">
        <v>0</v>
      </c>
      <c r="I60" s="275">
        <v>0</v>
      </c>
      <c r="J60" s="276">
        <v>0</v>
      </c>
    </row>
    <row r="61" spans="2:10" ht="16.5" customHeight="1">
      <c r="B61" s="274" t="s">
        <v>161</v>
      </c>
      <c r="C61" s="275" t="s">
        <v>158</v>
      </c>
      <c r="D61" s="275" t="s">
        <v>783</v>
      </c>
      <c r="E61" s="275">
        <v>3</v>
      </c>
      <c r="F61" s="275">
        <v>3</v>
      </c>
      <c r="G61" s="275">
        <v>3</v>
      </c>
      <c r="H61" s="275">
        <v>0</v>
      </c>
      <c r="I61" s="275">
        <v>0</v>
      </c>
      <c r="J61" s="276">
        <v>0</v>
      </c>
    </row>
    <row r="62" spans="2:10" ht="16.5" customHeight="1">
      <c r="B62" s="274" t="s">
        <v>162</v>
      </c>
      <c r="C62" s="275" t="s">
        <v>158</v>
      </c>
      <c r="D62" s="275" t="s">
        <v>783</v>
      </c>
      <c r="E62" s="275">
        <v>3</v>
      </c>
      <c r="F62" s="275">
        <v>3</v>
      </c>
      <c r="G62" s="275">
        <v>3</v>
      </c>
      <c r="H62" s="275">
        <v>0</v>
      </c>
      <c r="I62" s="275">
        <v>0</v>
      </c>
      <c r="J62" s="276">
        <v>0</v>
      </c>
    </row>
    <row r="63" spans="2:10" ht="16.5" customHeight="1">
      <c r="B63" s="274" t="s">
        <v>380</v>
      </c>
      <c r="C63" s="275" t="s">
        <v>158</v>
      </c>
      <c r="D63" s="275" t="s">
        <v>783</v>
      </c>
      <c r="E63" s="275">
        <v>3</v>
      </c>
      <c r="F63" s="275">
        <v>3</v>
      </c>
      <c r="G63" s="275">
        <v>3</v>
      </c>
      <c r="H63" s="275">
        <v>0</v>
      </c>
      <c r="I63" s="275">
        <v>0</v>
      </c>
      <c r="J63" s="276">
        <v>0</v>
      </c>
    </row>
    <row r="64" spans="2:10" ht="16.5" customHeight="1">
      <c r="B64" s="262" t="s">
        <v>165</v>
      </c>
      <c r="C64" s="263" t="s">
        <v>164</v>
      </c>
      <c r="D64" s="263" t="s">
        <v>783</v>
      </c>
      <c r="E64" s="263">
        <v>3</v>
      </c>
      <c r="F64" s="263">
        <v>3</v>
      </c>
      <c r="G64" s="263">
        <v>3</v>
      </c>
      <c r="H64" s="263">
        <v>0</v>
      </c>
      <c r="I64" s="263">
        <v>0</v>
      </c>
      <c r="J64" s="264">
        <v>0</v>
      </c>
    </row>
    <row r="65" spans="2:10" ht="16.5" customHeight="1">
      <c r="B65" s="262" t="s">
        <v>166</v>
      </c>
      <c r="C65" s="263" t="s">
        <v>164</v>
      </c>
      <c r="D65" s="263" t="s">
        <v>783</v>
      </c>
      <c r="E65" s="263">
        <v>3</v>
      </c>
      <c r="F65" s="263">
        <v>3</v>
      </c>
      <c r="G65" s="263">
        <v>3</v>
      </c>
      <c r="H65" s="263">
        <v>0</v>
      </c>
      <c r="I65" s="263">
        <v>0</v>
      </c>
      <c r="J65" s="264">
        <v>0</v>
      </c>
    </row>
    <row r="66" spans="2:10" ht="16.5" customHeight="1">
      <c r="B66" s="262" t="s">
        <v>167</v>
      </c>
      <c r="C66" s="263" t="s">
        <v>164</v>
      </c>
      <c r="D66" s="263" t="s">
        <v>783</v>
      </c>
      <c r="E66" s="263">
        <v>3</v>
      </c>
      <c r="F66" s="263">
        <v>3</v>
      </c>
      <c r="G66" s="263">
        <v>3</v>
      </c>
      <c r="H66" s="263">
        <v>0</v>
      </c>
      <c r="I66" s="263">
        <v>0</v>
      </c>
      <c r="J66" s="264">
        <v>0</v>
      </c>
    </row>
    <row r="67" spans="2:10" ht="16.5" customHeight="1">
      <c r="B67" s="262" t="s">
        <v>168</v>
      </c>
      <c r="C67" s="263" t="s">
        <v>164</v>
      </c>
      <c r="D67" s="263" t="s">
        <v>783</v>
      </c>
      <c r="E67" s="263">
        <v>3</v>
      </c>
      <c r="F67" s="263">
        <v>3</v>
      </c>
      <c r="G67" s="263">
        <v>3</v>
      </c>
      <c r="H67" s="263">
        <v>0</v>
      </c>
      <c r="I67" s="263">
        <v>0</v>
      </c>
      <c r="J67" s="264">
        <v>0</v>
      </c>
    </row>
    <row r="68" spans="2:10" ht="16.5" customHeight="1">
      <c r="B68" s="262" t="s">
        <v>381</v>
      </c>
      <c r="C68" s="263" t="s">
        <v>164</v>
      </c>
      <c r="D68" s="263" t="s">
        <v>783</v>
      </c>
      <c r="E68" s="263">
        <v>3</v>
      </c>
      <c r="F68" s="263">
        <v>3</v>
      </c>
      <c r="G68" s="263">
        <v>3</v>
      </c>
      <c r="H68" s="263">
        <v>0</v>
      </c>
      <c r="I68" s="263">
        <v>0</v>
      </c>
      <c r="J68" s="264">
        <v>0</v>
      </c>
    </row>
    <row r="69" spans="2:10" ht="16.5" customHeight="1">
      <c r="B69" s="274" t="s">
        <v>176</v>
      </c>
      <c r="C69" s="275" t="s">
        <v>177</v>
      </c>
      <c r="D69" s="275" t="s">
        <v>175</v>
      </c>
      <c r="E69" s="275">
        <v>6</v>
      </c>
      <c r="F69" s="275">
        <v>0</v>
      </c>
      <c r="G69" s="275">
        <v>0</v>
      </c>
      <c r="H69" s="275">
        <v>6</v>
      </c>
      <c r="I69" s="275">
        <v>6</v>
      </c>
      <c r="J69" s="276">
        <v>6</v>
      </c>
    </row>
    <row r="70" spans="2:10" ht="16.5" customHeight="1">
      <c r="B70" s="274" t="s">
        <v>178</v>
      </c>
      <c r="C70" s="275" t="s">
        <v>177</v>
      </c>
      <c r="D70" s="275" t="s">
        <v>175</v>
      </c>
      <c r="E70" s="275">
        <v>6</v>
      </c>
      <c r="F70" s="275">
        <v>0</v>
      </c>
      <c r="G70" s="275">
        <v>0</v>
      </c>
      <c r="H70" s="275">
        <v>6</v>
      </c>
      <c r="I70" s="275">
        <v>6</v>
      </c>
      <c r="J70" s="276">
        <v>6</v>
      </c>
    </row>
    <row r="71" spans="2:10" ht="16.5" customHeight="1">
      <c r="B71" s="274" t="s">
        <v>179</v>
      </c>
      <c r="C71" s="275" t="s">
        <v>177</v>
      </c>
      <c r="D71" s="275" t="s">
        <v>175</v>
      </c>
      <c r="E71" s="275">
        <v>6</v>
      </c>
      <c r="F71" s="275">
        <v>0</v>
      </c>
      <c r="G71" s="275">
        <v>0</v>
      </c>
      <c r="H71" s="275">
        <v>6</v>
      </c>
      <c r="I71" s="275">
        <v>6</v>
      </c>
      <c r="J71" s="276">
        <v>6</v>
      </c>
    </row>
    <row r="72" spans="2:10" ht="16.5" customHeight="1">
      <c r="B72" s="274" t="s">
        <v>180</v>
      </c>
      <c r="C72" s="275" t="s">
        <v>177</v>
      </c>
      <c r="D72" s="275" t="s">
        <v>175</v>
      </c>
      <c r="E72" s="275">
        <v>6</v>
      </c>
      <c r="F72" s="275">
        <v>0</v>
      </c>
      <c r="G72" s="275">
        <v>0</v>
      </c>
      <c r="H72" s="275">
        <v>6</v>
      </c>
      <c r="I72" s="275">
        <v>6</v>
      </c>
      <c r="J72" s="276">
        <v>6</v>
      </c>
    </row>
    <row r="73" spans="2:10" ht="16.5" customHeight="1">
      <c r="B73" s="274" t="s">
        <v>181</v>
      </c>
      <c r="C73" s="275" t="s">
        <v>177</v>
      </c>
      <c r="D73" s="275" t="s">
        <v>175</v>
      </c>
      <c r="E73" s="275">
        <v>6</v>
      </c>
      <c r="F73" s="275">
        <v>0</v>
      </c>
      <c r="G73" s="275">
        <v>0</v>
      </c>
      <c r="H73" s="275">
        <v>6</v>
      </c>
      <c r="I73" s="275">
        <v>6</v>
      </c>
      <c r="J73" s="276">
        <v>6</v>
      </c>
    </row>
    <row r="74" spans="2:10" ht="16.5" customHeight="1">
      <c r="B74" s="262" t="s">
        <v>185</v>
      </c>
      <c r="C74" s="263" t="s">
        <v>183</v>
      </c>
      <c r="D74" s="263" t="s">
        <v>781</v>
      </c>
      <c r="E74" s="263">
        <v>12</v>
      </c>
      <c r="F74" s="263">
        <v>0</v>
      </c>
      <c r="G74" s="263">
        <v>0</v>
      </c>
      <c r="H74" s="263">
        <v>12</v>
      </c>
      <c r="I74" s="263">
        <v>12</v>
      </c>
      <c r="J74" s="264">
        <v>12</v>
      </c>
    </row>
    <row r="75" spans="2:10" ht="16.5" customHeight="1">
      <c r="B75" s="262" t="s">
        <v>186</v>
      </c>
      <c r="C75" s="263" t="s">
        <v>183</v>
      </c>
      <c r="D75" s="263" t="s">
        <v>184</v>
      </c>
      <c r="E75" s="263">
        <v>12</v>
      </c>
      <c r="F75" s="263">
        <v>0</v>
      </c>
      <c r="G75" s="263">
        <v>0</v>
      </c>
      <c r="H75" s="263">
        <v>12</v>
      </c>
      <c r="I75" s="263">
        <v>12</v>
      </c>
      <c r="J75" s="264">
        <v>12</v>
      </c>
    </row>
    <row r="76" spans="2:10" ht="16.5" customHeight="1">
      <c r="B76" s="262" t="s">
        <v>187</v>
      </c>
      <c r="C76" s="263" t="s">
        <v>183</v>
      </c>
      <c r="D76" s="263" t="s">
        <v>184</v>
      </c>
      <c r="E76" s="263">
        <v>12</v>
      </c>
      <c r="F76" s="263">
        <v>0</v>
      </c>
      <c r="G76" s="263">
        <v>0</v>
      </c>
      <c r="H76" s="263">
        <v>12</v>
      </c>
      <c r="I76" s="263">
        <v>12</v>
      </c>
      <c r="J76" s="264">
        <v>12</v>
      </c>
    </row>
    <row r="77" spans="2:10" ht="16.5" customHeight="1">
      <c r="B77" s="262" t="s">
        <v>382</v>
      </c>
      <c r="C77" s="263" t="s">
        <v>183</v>
      </c>
      <c r="D77" s="263" t="s">
        <v>184</v>
      </c>
      <c r="E77" s="263">
        <v>12</v>
      </c>
      <c r="F77" s="263">
        <v>0</v>
      </c>
      <c r="G77" s="263">
        <v>0</v>
      </c>
      <c r="H77" s="263">
        <v>12</v>
      </c>
      <c r="I77" s="263">
        <v>12</v>
      </c>
      <c r="J77" s="264">
        <v>12</v>
      </c>
    </row>
    <row r="78" spans="2:10" ht="16.5" customHeight="1">
      <c r="B78" s="262" t="s">
        <v>383</v>
      </c>
      <c r="C78" s="263" t="s">
        <v>183</v>
      </c>
      <c r="D78" s="263" t="s">
        <v>184</v>
      </c>
      <c r="E78" s="263">
        <v>12</v>
      </c>
      <c r="F78" s="263">
        <v>0</v>
      </c>
      <c r="G78" s="263">
        <v>0</v>
      </c>
      <c r="H78" s="263">
        <v>12</v>
      </c>
      <c r="I78" s="263">
        <v>12</v>
      </c>
      <c r="J78" s="264">
        <v>12</v>
      </c>
    </row>
    <row r="79" spans="2:10" ht="16.5" customHeight="1">
      <c r="B79" s="262" t="s">
        <v>384</v>
      </c>
      <c r="C79" s="263" t="s">
        <v>183</v>
      </c>
      <c r="D79" s="263" t="s">
        <v>184</v>
      </c>
      <c r="E79" s="263">
        <v>12</v>
      </c>
      <c r="F79" s="263">
        <v>0</v>
      </c>
      <c r="G79" s="263">
        <v>0</v>
      </c>
      <c r="H79" s="263">
        <v>12</v>
      </c>
      <c r="I79" s="263">
        <v>12</v>
      </c>
      <c r="J79" s="264">
        <v>12</v>
      </c>
    </row>
    <row r="80" spans="2:10" ht="16.5" customHeight="1">
      <c r="B80" s="262" t="s">
        <v>385</v>
      </c>
      <c r="C80" s="263" t="s">
        <v>183</v>
      </c>
      <c r="D80" s="263" t="s">
        <v>184</v>
      </c>
      <c r="E80" s="263">
        <v>12</v>
      </c>
      <c r="F80" s="263">
        <v>0</v>
      </c>
      <c r="G80" s="263">
        <v>0</v>
      </c>
      <c r="H80" s="263">
        <v>12</v>
      </c>
      <c r="I80" s="263">
        <v>12</v>
      </c>
      <c r="J80" s="264">
        <v>12</v>
      </c>
    </row>
    <row r="81" spans="2:10" ht="16.5" customHeight="1">
      <c r="B81" s="262" t="s">
        <v>386</v>
      </c>
      <c r="C81" s="263" t="s">
        <v>183</v>
      </c>
      <c r="D81" s="263" t="s">
        <v>184</v>
      </c>
      <c r="E81" s="263">
        <v>12</v>
      </c>
      <c r="F81" s="263">
        <v>0</v>
      </c>
      <c r="G81" s="263">
        <v>0</v>
      </c>
      <c r="H81" s="263">
        <v>12</v>
      </c>
      <c r="I81" s="263">
        <v>12</v>
      </c>
      <c r="J81" s="264">
        <v>12</v>
      </c>
    </row>
    <row r="82" spans="2:10" ht="16.5" customHeight="1">
      <c r="B82" s="262" t="s">
        <v>387</v>
      </c>
      <c r="C82" s="263" t="s">
        <v>183</v>
      </c>
      <c r="D82" s="263" t="s">
        <v>184</v>
      </c>
      <c r="E82" s="263">
        <v>12</v>
      </c>
      <c r="F82" s="263">
        <v>0</v>
      </c>
      <c r="G82" s="263">
        <v>0</v>
      </c>
      <c r="H82" s="263">
        <v>12</v>
      </c>
      <c r="I82" s="263">
        <v>12</v>
      </c>
      <c r="J82" s="264">
        <v>12</v>
      </c>
    </row>
    <row r="83" spans="2:10" ht="16.5" customHeight="1">
      <c r="B83" s="262" t="s">
        <v>388</v>
      </c>
      <c r="C83" s="263" t="s">
        <v>183</v>
      </c>
      <c r="D83" s="263" t="s">
        <v>184</v>
      </c>
      <c r="E83" s="263">
        <v>12</v>
      </c>
      <c r="F83" s="263">
        <v>0</v>
      </c>
      <c r="G83" s="263">
        <v>0</v>
      </c>
      <c r="H83" s="263">
        <v>12</v>
      </c>
      <c r="I83" s="263">
        <v>12</v>
      </c>
      <c r="J83" s="264">
        <v>12</v>
      </c>
    </row>
    <row r="84" spans="2:10" ht="16.5" customHeight="1">
      <c r="B84" s="262" t="s">
        <v>389</v>
      </c>
      <c r="C84" s="263" t="s">
        <v>183</v>
      </c>
      <c r="D84" s="263" t="s">
        <v>184</v>
      </c>
      <c r="E84" s="263">
        <v>12</v>
      </c>
      <c r="F84" s="263">
        <v>0</v>
      </c>
      <c r="G84" s="263">
        <v>0</v>
      </c>
      <c r="H84" s="263">
        <v>12</v>
      </c>
      <c r="I84" s="263">
        <v>12</v>
      </c>
      <c r="J84" s="264">
        <v>12</v>
      </c>
    </row>
    <row r="85" spans="2:10" ht="16.5" customHeight="1">
      <c r="B85" s="274" t="s">
        <v>189</v>
      </c>
      <c r="C85" s="275" t="s">
        <v>190</v>
      </c>
      <c r="D85" s="275" t="s">
        <v>191</v>
      </c>
      <c r="E85" s="275">
        <v>3</v>
      </c>
      <c r="F85" s="275">
        <v>3</v>
      </c>
      <c r="G85" s="275">
        <v>3</v>
      </c>
      <c r="H85" s="275">
        <v>0</v>
      </c>
      <c r="I85" s="275">
        <v>0</v>
      </c>
      <c r="J85" s="276">
        <v>0</v>
      </c>
    </row>
    <row r="86" spans="2:10" ht="16.5" customHeight="1">
      <c r="B86" s="274" t="s">
        <v>192</v>
      </c>
      <c r="C86" s="275" t="s">
        <v>190</v>
      </c>
      <c r="D86" s="275" t="s">
        <v>191</v>
      </c>
      <c r="E86" s="275">
        <v>3</v>
      </c>
      <c r="F86" s="275">
        <v>3</v>
      </c>
      <c r="G86" s="275">
        <v>3</v>
      </c>
      <c r="H86" s="275">
        <v>0</v>
      </c>
      <c r="I86" s="275">
        <v>0</v>
      </c>
      <c r="J86" s="276">
        <v>0</v>
      </c>
    </row>
    <row r="87" spans="2:10" ht="16.5" customHeight="1">
      <c r="B87" s="274" t="s">
        <v>193</v>
      </c>
      <c r="C87" s="275" t="s">
        <v>190</v>
      </c>
      <c r="D87" s="275" t="s">
        <v>191</v>
      </c>
      <c r="E87" s="275">
        <v>3</v>
      </c>
      <c r="F87" s="275">
        <v>3</v>
      </c>
      <c r="G87" s="275">
        <v>3</v>
      </c>
      <c r="H87" s="275">
        <v>0</v>
      </c>
      <c r="I87" s="275">
        <v>0</v>
      </c>
      <c r="J87" s="276">
        <v>0</v>
      </c>
    </row>
    <row r="88" spans="2:10" ht="16.5" customHeight="1">
      <c r="B88" s="274" t="s">
        <v>194</v>
      </c>
      <c r="C88" s="275" t="s">
        <v>190</v>
      </c>
      <c r="D88" s="275" t="s">
        <v>191</v>
      </c>
      <c r="E88" s="275">
        <v>3</v>
      </c>
      <c r="F88" s="275">
        <v>3</v>
      </c>
      <c r="G88" s="275">
        <v>3</v>
      </c>
      <c r="H88" s="275">
        <v>0</v>
      </c>
      <c r="I88" s="275">
        <v>0</v>
      </c>
      <c r="J88" s="276">
        <v>0</v>
      </c>
    </row>
    <row r="89" spans="2:10" ht="16.5" customHeight="1">
      <c r="B89" s="274" t="s">
        <v>195</v>
      </c>
      <c r="C89" s="275" t="s">
        <v>190</v>
      </c>
      <c r="D89" s="275" t="s">
        <v>191</v>
      </c>
      <c r="E89" s="275">
        <v>3</v>
      </c>
      <c r="F89" s="275">
        <v>3</v>
      </c>
      <c r="G89" s="275">
        <v>3</v>
      </c>
      <c r="H89" s="275">
        <v>0</v>
      </c>
      <c r="I89" s="275">
        <v>0</v>
      </c>
      <c r="J89" s="276">
        <v>0</v>
      </c>
    </row>
    <row r="90" spans="2:10" ht="16.5" customHeight="1">
      <c r="B90" s="262" t="s">
        <v>203</v>
      </c>
      <c r="C90" s="263" t="s">
        <v>202</v>
      </c>
      <c r="D90" s="263" t="s">
        <v>199</v>
      </c>
      <c r="E90" s="263">
        <v>3</v>
      </c>
      <c r="F90" s="263">
        <v>0</v>
      </c>
      <c r="G90" s="263">
        <v>0</v>
      </c>
      <c r="H90" s="263">
        <v>3</v>
      </c>
      <c r="I90" s="263">
        <v>3</v>
      </c>
      <c r="J90" s="264">
        <v>3</v>
      </c>
    </row>
    <row r="91" spans="2:10" ht="16.5" customHeight="1">
      <c r="B91" s="262" t="s">
        <v>204</v>
      </c>
      <c r="C91" s="263" t="s">
        <v>202</v>
      </c>
      <c r="D91" s="263" t="s">
        <v>199</v>
      </c>
      <c r="E91" s="263">
        <v>3</v>
      </c>
      <c r="F91" s="263">
        <v>0</v>
      </c>
      <c r="G91" s="263">
        <v>0</v>
      </c>
      <c r="H91" s="263">
        <v>3</v>
      </c>
      <c r="I91" s="263">
        <v>3</v>
      </c>
      <c r="J91" s="264">
        <v>3</v>
      </c>
    </row>
    <row r="92" spans="2:10" ht="16.5" customHeight="1">
      <c r="B92" s="262" t="s">
        <v>205</v>
      </c>
      <c r="C92" s="263" t="s">
        <v>202</v>
      </c>
      <c r="D92" s="263" t="s">
        <v>199</v>
      </c>
      <c r="E92" s="263">
        <v>3</v>
      </c>
      <c r="F92" s="263">
        <v>0</v>
      </c>
      <c r="G92" s="263">
        <v>0</v>
      </c>
      <c r="H92" s="263">
        <v>3</v>
      </c>
      <c r="I92" s="263">
        <v>3</v>
      </c>
      <c r="J92" s="264">
        <v>3</v>
      </c>
    </row>
    <row r="93" spans="2:10" ht="16.5" customHeight="1">
      <c r="B93" s="262" t="s">
        <v>206</v>
      </c>
      <c r="C93" s="263" t="s">
        <v>202</v>
      </c>
      <c r="D93" s="263" t="s">
        <v>199</v>
      </c>
      <c r="E93" s="263">
        <v>3</v>
      </c>
      <c r="F93" s="263">
        <v>0</v>
      </c>
      <c r="G93" s="263">
        <v>0</v>
      </c>
      <c r="H93" s="263">
        <v>3</v>
      </c>
      <c r="I93" s="263">
        <v>3</v>
      </c>
      <c r="J93" s="264">
        <v>3</v>
      </c>
    </row>
    <row r="94" spans="2:10" ht="16.5" customHeight="1">
      <c r="B94" s="262" t="s">
        <v>394</v>
      </c>
      <c r="C94" s="263" t="s">
        <v>202</v>
      </c>
      <c r="D94" s="263" t="s">
        <v>199</v>
      </c>
      <c r="E94" s="263">
        <v>3</v>
      </c>
      <c r="F94" s="263">
        <v>0</v>
      </c>
      <c r="G94" s="263">
        <v>0</v>
      </c>
      <c r="H94" s="263">
        <v>3</v>
      </c>
      <c r="I94" s="263">
        <v>3</v>
      </c>
      <c r="J94" s="264">
        <v>3</v>
      </c>
    </row>
    <row r="95" spans="2:10" ht="16.5" customHeight="1">
      <c r="B95" s="262" t="s">
        <v>395</v>
      </c>
      <c r="C95" s="263" t="s">
        <v>202</v>
      </c>
      <c r="D95" s="263" t="s">
        <v>199</v>
      </c>
      <c r="E95" s="263">
        <v>3</v>
      </c>
      <c r="F95" s="263">
        <v>0</v>
      </c>
      <c r="G95" s="263">
        <v>0</v>
      </c>
      <c r="H95" s="263">
        <v>3</v>
      </c>
      <c r="I95" s="263">
        <v>3</v>
      </c>
      <c r="J95" s="264">
        <v>3</v>
      </c>
    </row>
    <row r="96" spans="2:10" ht="16.5" customHeight="1">
      <c r="B96" s="274" t="s">
        <v>209</v>
      </c>
      <c r="C96" s="275" t="s">
        <v>208</v>
      </c>
      <c r="D96" s="275" t="s">
        <v>199</v>
      </c>
      <c r="E96" s="275">
        <v>3</v>
      </c>
      <c r="F96" s="275">
        <v>3</v>
      </c>
      <c r="G96" s="275">
        <v>3</v>
      </c>
      <c r="H96" s="275">
        <v>0</v>
      </c>
      <c r="I96" s="275">
        <v>0</v>
      </c>
      <c r="J96" s="276">
        <v>0</v>
      </c>
    </row>
    <row r="97" spans="2:10" ht="16.5" customHeight="1">
      <c r="B97" s="274" t="s">
        <v>210</v>
      </c>
      <c r="C97" s="275" t="s">
        <v>208</v>
      </c>
      <c r="D97" s="275" t="s">
        <v>199</v>
      </c>
      <c r="E97" s="275">
        <v>3</v>
      </c>
      <c r="F97" s="275">
        <v>3</v>
      </c>
      <c r="G97" s="275">
        <v>3</v>
      </c>
      <c r="H97" s="275">
        <v>0</v>
      </c>
      <c r="I97" s="275">
        <v>0</v>
      </c>
      <c r="J97" s="276">
        <v>0</v>
      </c>
    </row>
    <row r="98" spans="2:10" ht="16.5" customHeight="1">
      <c r="B98" s="274" t="s">
        <v>211</v>
      </c>
      <c r="C98" s="275" t="s">
        <v>208</v>
      </c>
      <c r="D98" s="275" t="s">
        <v>199</v>
      </c>
      <c r="E98" s="275">
        <v>3</v>
      </c>
      <c r="F98" s="275">
        <v>3</v>
      </c>
      <c r="G98" s="275">
        <v>3</v>
      </c>
      <c r="H98" s="275">
        <v>0</v>
      </c>
      <c r="I98" s="275">
        <v>0</v>
      </c>
      <c r="J98" s="276">
        <v>0</v>
      </c>
    </row>
    <row r="99" spans="2:10" ht="16.5" customHeight="1">
      <c r="B99" s="274" t="s">
        <v>212</v>
      </c>
      <c r="C99" s="275" t="s">
        <v>208</v>
      </c>
      <c r="D99" s="275" t="s">
        <v>199</v>
      </c>
      <c r="E99" s="275">
        <v>3</v>
      </c>
      <c r="F99" s="275">
        <v>3</v>
      </c>
      <c r="G99" s="275">
        <v>3</v>
      </c>
      <c r="H99" s="275">
        <v>0</v>
      </c>
      <c r="I99" s="275">
        <v>0</v>
      </c>
      <c r="J99" s="276">
        <v>0</v>
      </c>
    </row>
    <row r="100" spans="2:10" ht="16.5" customHeight="1">
      <c r="B100" s="274" t="s">
        <v>396</v>
      </c>
      <c r="C100" s="275" t="s">
        <v>208</v>
      </c>
      <c r="D100" s="275" t="s">
        <v>199</v>
      </c>
      <c r="E100" s="275">
        <v>3</v>
      </c>
      <c r="F100" s="275">
        <v>3</v>
      </c>
      <c r="G100" s="275">
        <v>3</v>
      </c>
      <c r="H100" s="275">
        <v>0</v>
      </c>
      <c r="I100" s="275">
        <v>0</v>
      </c>
      <c r="J100" s="276">
        <v>0</v>
      </c>
    </row>
    <row r="101" spans="2:10" ht="16.5" customHeight="1">
      <c r="B101" s="262" t="s">
        <v>213</v>
      </c>
      <c r="C101" s="263" t="s">
        <v>214</v>
      </c>
      <c r="D101" s="263" t="s">
        <v>199</v>
      </c>
      <c r="E101" s="263">
        <v>3</v>
      </c>
      <c r="F101" s="263">
        <v>3</v>
      </c>
      <c r="G101" s="263">
        <v>3</v>
      </c>
      <c r="H101" s="263">
        <v>0</v>
      </c>
      <c r="I101" s="263">
        <v>0</v>
      </c>
      <c r="J101" s="264">
        <v>0</v>
      </c>
    </row>
    <row r="102" spans="2:10" ht="16.5" customHeight="1">
      <c r="B102" s="262" t="s">
        <v>215</v>
      </c>
      <c r="C102" s="263" t="s">
        <v>214</v>
      </c>
      <c r="D102" s="263" t="s">
        <v>199</v>
      </c>
      <c r="E102" s="263">
        <v>3</v>
      </c>
      <c r="F102" s="263">
        <v>3</v>
      </c>
      <c r="G102" s="263">
        <v>3</v>
      </c>
      <c r="H102" s="263">
        <v>0</v>
      </c>
      <c r="I102" s="263">
        <v>0</v>
      </c>
      <c r="J102" s="264">
        <v>0</v>
      </c>
    </row>
    <row r="103" spans="2:10" ht="16.5" customHeight="1">
      <c r="B103" s="262" t="s">
        <v>216</v>
      </c>
      <c r="C103" s="263" t="s">
        <v>214</v>
      </c>
      <c r="D103" s="263" t="s">
        <v>199</v>
      </c>
      <c r="E103" s="263">
        <v>3</v>
      </c>
      <c r="F103" s="263">
        <v>3</v>
      </c>
      <c r="G103" s="263">
        <v>3</v>
      </c>
      <c r="H103" s="263">
        <v>0</v>
      </c>
      <c r="I103" s="263">
        <v>0</v>
      </c>
      <c r="J103" s="264">
        <v>0</v>
      </c>
    </row>
    <row r="104" spans="2:10" ht="16.5" customHeight="1">
      <c r="B104" s="262" t="s">
        <v>217</v>
      </c>
      <c r="C104" s="263" t="s">
        <v>214</v>
      </c>
      <c r="D104" s="263" t="s">
        <v>199</v>
      </c>
      <c r="E104" s="263">
        <v>3</v>
      </c>
      <c r="F104" s="263">
        <v>3</v>
      </c>
      <c r="G104" s="263">
        <v>3</v>
      </c>
      <c r="H104" s="263">
        <v>0</v>
      </c>
      <c r="I104" s="263">
        <v>0</v>
      </c>
      <c r="J104" s="264">
        <v>0</v>
      </c>
    </row>
    <row r="105" spans="2:10" ht="16.5" customHeight="1">
      <c r="B105" s="262" t="s">
        <v>218</v>
      </c>
      <c r="C105" s="263" t="s">
        <v>214</v>
      </c>
      <c r="D105" s="263" t="s">
        <v>199</v>
      </c>
      <c r="E105" s="263">
        <v>3</v>
      </c>
      <c r="F105" s="263">
        <v>3</v>
      </c>
      <c r="G105" s="263">
        <v>3</v>
      </c>
      <c r="H105" s="263">
        <v>0</v>
      </c>
      <c r="I105" s="263">
        <v>0</v>
      </c>
      <c r="J105" s="264">
        <v>0</v>
      </c>
    </row>
    <row r="106" spans="2:10" ht="16.5" customHeight="1">
      <c r="B106" s="268" t="s">
        <v>220</v>
      </c>
      <c r="C106" s="277" t="s">
        <v>221</v>
      </c>
      <c r="D106" s="269" t="s">
        <v>199</v>
      </c>
      <c r="E106" s="269">
        <v>3</v>
      </c>
      <c r="F106" s="269">
        <v>3</v>
      </c>
      <c r="G106" s="269">
        <v>3</v>
      </c>
      <c r="H106" s="269">
        <v>0</v>
      </c>
      <c r="I106" s="269">
        <v>0</v>
      </c>
      <c r="J106" s="270">
        <v>0</v>
      </c>
    </row>
    <row r="107" spans="2:10" ht="16.5" customHeight="1">
      <c r="B107" s="268" t="s">
        <v>222</v>
      </c>
      <c r="C107" s="277" t="s">
        <v>221</v>
      </c>
      <c r="D107" s="269" t="s">
        <v>199</v>
      </c>
      <c r="E107" s="269">
        <v>3</v>
      </c>
      <c r="F107" s="269">
        <v>3</v>
      </c>
      <c r="G107" s="269">
        <v>3</v>
      </c>
      <c r="H107" s="269">
        <v>0</v>
      </c>
      <c r="I107" s="269">
        <v>0</v>
      </c>
      <c r="J107" s="270">
        <v>0</v>
      </c>
    </row>
    <row r="108" spans="2:10" ht="16.5" customHeight="1">
      <c r="B108" s="268" t="s">
        <v>223</v>
      </c>
      <c r="C108" s="277" t="s">
        <v>221</v>
      </c>
      <c r="D108" s="269" t="s">
        <v>199</v>
      </c>
      <c r="E108" s="269">
        <v>3</v>
      </c>
      <c r="F108" s="269">
        <v>3</v>
      </c>
      <c r="G108" s="269">
        <v>3</v>
      </c>
      <c r="H108" s="269">
        <v>0</v>
      </c>
      <c r="I108" s="269">
        <v>0</v>
      </c>
      <c r="J108" s="270">
        <v>0</v>
      </c>
    </row>
    <row r="109" spans="2:10" ht="16.5" customHeight="1">
      <c r="B109" s="268" t="s">
        <v>224</v>
      </c>
      <c r="C109" s="277" t="s">
        <v>221</v>
      </c>
      <c r="D109" s="269" t="s">
        <v>199</v>
      </c>
      <c r="E109" s="269">
        <v>3</v>
      </c>
      <c r="F109" s="269">
        <v>3</v>
      </c>
      <c r="G109" s="269">
        <v>3</v>
      </c>
      <c r="H109" s="269">
        <v>0</v>
      </c>
      <c r="I109" s="269">
        <v>0</v>
      </c>
      <c r="J109" s="270">
        <v>0</v>
      </c>
    </row>
    <row r="110" spans="2:10" ht="16.5" customHeight="1">
      <c r="B110" s="268" t="s">
        <v>225</v>
      </c>
      <c r="C110" s="277" t="s">
        <v>221</v>
      </c>
      <c r="D110" s="269" t="s">
        <v>199</v>
      </c>
      <c r="E110" s="269">
        <v>3</v>
      </c>
      <c r="F110" s="269">
        <v>3</v>
      </c>
      <c r="G110" s="269">
        <v>3</v>
      </c>
      <c r="H110" s="269">
        <v>0</v>
      </c>
      <c r="I110" s="269">
        <v>0</v>
      </c>
      <c r="J110" s="270">
        <v>0</v>
      </c>
    </row>
    <row r="111" spans="2:10" ht="16.5" customHeight="1">
      <c r="B111" s="268" t="s">
        <v>397</v>
      </c>
      <c r="C111" s="277" t="s">
        <v>221</v>
      </c>
      <c r="D111" s="269" t="s">
        <v>199</v>
      </c>
      <c r="E111" s="269">
        <v>3</v>
      </c>
      <c r="F111" s="269">
        <v>3</v>
      </c>
      <c r="G111" s="269">
        <v>3</v>
      </c>
      <c r="H111" s="269">
        <v>0</v>
      </c>
      <c r="I111" s="269">
        <v>0</v>
      </c>
      <c r="J111" s="270">
        <v>0</v>
      </c>
    </row>
    <row r="112" spans="2:10" ht="16.5" customHeight="1">
      <c r="B112" s="262" t="s">
        <v>226</v>
      </c>
      <c r="C112" s="278" t="s">
        <v>227</v>
      </c>
      <c r="D112" s="263" t="s">
        <v>199</v>
      </c>
      <c r="E112" s="263">
        <v>3</v>
      </c>
      <c r="F112" s="263">
        <v>3</v>
      </c>
      <c r="G112" s="263">
        <v>3</v>
      </c>
      <c r="H112" s="263">
        <v>0</v>
      </c>
      <c r="I112" s="263">
        <v>0</v>
      </c>
      <c r="J112" s="264">
        <v>0</v>
      </c>
    </row>
    <row r="113" spans="2:10" ht="16.5" customHeight="1">
      <c r="B113" s="262" t="s">
        <v>228</v>
      </c>
      <c r="C113" s="278" t="s">
        <v>227</v>
      </c>
      <c r="D113" s="263" t="s">
        <v>199</v>
      </c>
      <c r="E113" s="263">
        <v>3</v>
      </c>
      <c r="F113" s="263">
        <v>3</v>
      </c>
      <c r="G113" s="263">
        <v>3</v>
      </c>
      <c r="H113" s="263">
        <v>0</v>
      </c>
      <c r="I113" s="263">
        <v>0</v>
      </c>
      <c r="J113" s="264">
        <v>0</v>
      </c>
    </row>
    <row r="114" spans="2:10" ht="16.5" customHeight="1">
      <c r="B114" s="262" t="s">
        <v>229</v>
      </c>
      <c r="C114" s="278" t="s">
        <v>227</v>
      </c>
      <c r="D114" s="263" t="s">
        <v>199</v>
      </c>
      <c r="E114" s="263">
        <v>3</v>
      </c>
      <c r="F114" s="263">
        <v>3</v>
      </c>
      <c r="G114" s="263">
        <v>3</v>
      </c>
      <c r="H114" s="263">
        <v>0</v>
      </c>
      <c r="I114" s="263">
        <v>0</v>
      </c>
      <c r="J114" s="264">
        <v>0</v>
      </c>
    </row>
    <row r="115" spans="2:10" ht="16.5" customHeight="1">
      <c r="B115" s="262" t="s">
        <v>230</v>
      </c>
      <c r="C115" s="278" t="s">
        <v>227</v>
      </c>
      <c r="D115" s="263" t="s">
        <v>199</v>
      </c>
      <c r="E115" s="263">
        <v>3</v>
      </c>
      <c r="F115" s="263">
        <v>3</v>
      </c>
      <c r="G115" s="263">
        <v>3</v>
      </c>
      <c r="H115" s="263">
        <v>0</v>
      </c>
      <c r="I115" s="263">
        <v>0</v>
      </c>
      <c r="J115" s="264">
        <v>0</v>
      </c>
    </row>
    <row r="116" spans="2:10" ht="16.5" customHeight="1">
      <c r="B116" s="262" t="s">
        <v>231</v>
      </c>
      <c r="C116" s="278" t="s">
        <v>227</v>
      </c>
      <c r="D116" s="263" t="s">
        <v>199</v>
      </c>
      <c r="E116" s="263">
        <v>3</v>
      </c>
      <c r="F116" s="263">
        <v>3</v>
      </c>
      <c r="G116" s="263">
        <v>3</v>
      </c>
      <c r="H116" s="263">
        <v>0</v>
      </c>
      <c r="I116" s="263">
        <v>0</v>
      </c>
      <c r="J116" s="264">
        <v>0</v>
      </c>
    </row>
    <row r="117" spans="2:10" ht="16.5" customHeight="1">
      <c r="B117" s="274" t="s">
        <v>234</v>
      </c>
      <c r="C117" s="275" t="s">
        <v>233</v>
      </c>
      <c r="D117" s="275" t="s">
        <v>199</v>
      </c>
      <c r="E117" s="275">
        <v>3</v>
      </c>
      <c r="F117" s="275">
        <v>3</v>
      </c>
      <c r="G117" s="275">
        <v>3</v>
      </c>
      <c r="H117" s="275">
        <v>0</v>
      </c>
      <c r="I117" s="275">
        <v>0</v>
      </c>
      <c r="J117" s="276">
        <v>0</v>
      </c>
    </row>
    <row r="118" spans="2:10" ht="16.5" customHeight="1">
      <c r="B118" s="274" t="s">
        <v>235</v>
      </c>
      <c r="C118" s="275" t="s">
        <v>233</v>
      </c>
      <c r="D118" s="275" t="s">
        <v>199</v>
      </c>
      <c r="E118" s="275">
        <v>3</v>
      </c>
      <c r="F118" s="275">
        <v>3</v>
      </c>
      <c r="G118" s="275">
        <v>3</v>
      </c>
      <c r="H118" s="275">
        <v>0</v>
      </c>
      <c r="I118" s="275">
        <v>0</v>
      </c>
      <c r="J118" s="276">
        <v>0</v>
      </c>
    </row>
    <row r="119" spans="2:10" ht="16.5" customHeight="1">
      <c r="B119" s="274" t="s">
        <v>236</v>
      </c>
      <c r="C119" s="275" t="s">
        <v>233</v>
      </c>
      <c r="D119" s="275" t="s">
        <v>199</v>
      </c>
      <c r="E119" s="275">
        <v>3</v>
      </c>
      <c r="F119" s="275">
        <v>3</v>
      </c>
      <c r="G119" s="275">
        <v>3</v>
      </c>
      <c r="H119" s="275">
        <v>0</v>
      </c>
      <c r="I119" s="275">
        <v>0</v>
      </c>
      <c r="J119" s="276">
        <v>0</v>
      </c>
    </row>
    <row r="120" spans="2:10" ht="16.5" customHeight="1">
      <c r="B120" s="274" t="s">
        <v>237</v>
      </c>
      <c r="C120" s="275" t="s">
        <v>233</v>
      </c>
      <c r="D120" s="275" t="s">
        <v>199</v>
      </c>
      <c r="E120" s="275">
        <v>3</v>
      </c>
      <c r="F120" s="275">
        <v>3</v>
      </c>
      <c r="G120" s="275">
        <v>3</v>
      </c>
      <c r="H120" s="275">
        <v>0</v>
      </c>
      <c r="I120" s="275">
        <v>0</v>
      </c>
      <c r="J120" s="276">
        <v>0</v>
      </c>
    </row>
    <row r="121" spans="2:10" ht="16.5" customHeight="1">
      <c r="B121" s="274" t="s">
        <v>390</v>
      </c>
      <c r="C121" s="275" t="s">
        <v>233</v>
      </c>
      <c r="D121" s="275" t="s">
        <v>199</v>
      </c>
      <c r="E121" s="275">
        <v>3</v>
      </c>
      <c r="F121" s="275">
        <v>3</v>
      </c>
      <c r="G121" s="275">
        <v>3</v>
      </c>
      <c r="H121" s="275">
        <v>0</v>
      </c>
      <c r="I121" s="275">
        <v>0</v>
      </c>
      <c r="J121" s="276">
        <v>0</v>
      </c>
    </row>
    <row r="122" spans="2:10" ht="16.5" customHeight="1">
      <c r="B122" s="262" t="s">
        <v>240</v>
      </c>
      <c r="C122" s="263" t="s">
        <v>239</v>
      </c>
      <c r="D122" s="263" t="s">
        <v>199</v>
      </c>
      <c r="E122" s="263">
        <v>3</v>
      </c>
      <c r="F122" s="263">
        <v>0</v>
      </c>
      <c r="G122" s="263">
        <v>0</v>
      </c>
      <c r="H122" s="263">
        <v>3</v>
      </c>
      <c r="I122" s="263">
        <v>3</v>
      </c>
      <c r="J122" s="264">
        <v>3</v>
      </c>
    </row>
    <row r="123" spans="2:10" ht="16.5" customHeight="1">
      <c r="B123" s="262" t="s">
        <v>241</v>
      </c>
      <c r="C123" s="263" t="s">
        <v>239</v>
      </c>
      <c r="D123" s="263" t="s">
        <v>199</v>
      </c>
      <c r="E123" s="263">
        <v>3</v>
      </c>
      <c r="F123" s="263">
        <v>0</v>
      </c>
      <c r="G123" s="263">
        <v>0</v>
      </c>
      <c r="H123" s="263">
        <v>3</v>
      </c>
      <c r="I123" s="263">
        <v>3</v>
      </c>
      <c r="J123" s="264">
        <v>3</v>
      </c>
    </row>
    <row r="124" spans="2:10" ht="16.5" customHeight="1">
      <c r="B124" s="262" t="s">
        <v>242</v>
      </c>
      <c r="C124" s="263" t="s">
        <v>239</v>
      </c>
      <c r="D124" s="263" t="s">
        <v>199</v>
      </c>
      <c r="E124" s="263">
        <v>3</v>
      </c>
      <c r="F124" s="263">
        <v>0</v>
      </c>
      <c r="G124" s="263">
        <v>0</v>
      </c>
      <c r="H124" s="263">
        <v>3</v>
      </c>
      <c r="I124" s="263">
        <v>3</v>
      </c>
      <c r="J124" s="264">
        <v>3</v>
      </c>
    </row>
    <row r="125" spans="2:10" ht="16.5" customHeight="1">
      <c r="B125" s="262" t="s">
        <v>391</v>
      </c>
      <c r="C125" s="263" t="s">
        <v>239</v>
      </c>
      <c r="D125" s="263" t="s">
        <v>199</v>
      </c>
      <c r="E125" s="263">
        <v>3</v>
      </c>
      <c r="F125" s="263">
        <v>0</v>
      </c>
      <c r="G125" s="263">
        <v>0</v>
      </c>
      <c r="H125" s="263">
        <v>3</v>
      </c>
      <c r="I125" s="263">
        <v>3</v>
      </c>
      <c r="J125" s="264">
        <v>3</v>
      </c>
    </row>
    <row r="126" spans="2:10" ht="16.5" customHeight="1">
      <c r="B126" s="262" t="s">
        <v>392</v>
      </c>
      <c r="C126" s="263" t="s">
        <v>239</v>
      </c>
      <c r="D126" s="263" t="s">
        <v>199</v>
      </c>
      <c r="E126" s="263">
        <v>3</v>
      </c>
      <c r="F126" s="263">
        <v>0</v>
      </c>
      <c r="G126" s="263">
        <v>0</v>
      </c>
      <c r="H126" s="263">
        <v>3</v>
      </c>
      <c r="I126" s="263">
        <v>3</v>
      </c>
      <c r="J126" s="264">
        <v>3</v>
      </c>
    </row>
    <row r="127" spans="2:10" ht="16.5" customHeight="1">
      <c r="B127" s="262" t="s">
        <v>393</v>
      </c>
      <c r="C127" s="263" t="s">
        <v>239</v>
      </c>
      <c r="D127" s="263" t="s">
        <v>199</v>
      </c>
      <c r="E127" s="263">
        <v>3</v>
      </c>
      <c r="F127" s="263">
        <v>0</v>
      </c>
      <c r="G127" s="263">
        <v>0</v>
      </c>
      <c r="H127" s="263">
        <v>3</v>
      </c>
      <c r="I127" s="263">
        <v>3</v>
      </c>
      <c r="J127" s="264">
        <v>3</v>
      </c>
    </row>
    <row r="128" spans="2:10" ht="16.5" customHeight="1">
      <c r="B128" s="274" t="s">
        <v>243</v>
      </c>
      <c r="C128" s="275" t="s">
        <v>244</v>
      </c>
      <c r="D128" s="275" t="s">
        <v>199</v>
      </c>
      <c r="E128" s="275">
        <v>3</v>
      </c>
      <c r="F128" s="275">
        <v>3</v>
      </c>
      <c r="G128" s="275">
        <v>3</v>
      </c>
      <c r="H128" s="275">
        <v>0</v>
      </c>
      <c r="I128" s="275">
        <v>0</v>
      </c>
      <c r="J128" s="276">
        <v>0</v>
      </c>
    </row>
    <row r="129" spans="2:10" ht="16.5" customHeight="1">
      <c r="B129" s="274" t="s">
        <v>245</v>
      </c>
      <c r="C129" s="275" t="s">
        <v>244</v>
      </c>
      <c r="D129" s="275" t="s">
        <v>199</v>
      </c>
      <c r="E129" s="275">
        <v>3</v>
      </c>
      <c r="F129" s="275">
        <v>3</v>
      </c>
      <c r="G129" s="275">
        <v>3</v>
      </c>
      <c r="H129" s="275">
        <v>0</v>
      </c>
      <c r="I129" s="275">
        <v>0</v>
      </c>
      <c r="J129" s="276">
        <v>0</v>
      </c>
    </row>
    <row r="130" spans="2:10" ht="16.5" customHeight="1">
      <c r="B130" s="274" t="s">
        <v>246</v>
      </c>
      <c r="C130" s="275" t="s">
        <v>244</v>
      </c>
      <c r="D130" s="275" t="s">
        <v>199</v>
      </c>
      <c r="E130" s="275">
        <v>3</v>
      </c>
      <c r="F130" s="275">
        <v>3</v>
      </c>
      <c r="G130" s="275">
        <v>3</v>
      </c>
      <c r="H130" s="275">
        <v>0</v>
      </c>
      <c r="I130" s="275">
        <v>0</v>
      </c>
      <c r="J130" s="276">
        <v>0</v>
      </c>
    </row>
    <row r="131" spans="2:10" ht="16.5" customHeight="1">
      <c r="B131" s="274" t="s">
        <v>247</v>
      </c>
      <c r="C131" s="275" t="s">
        <v>244</v>
      </c>
      <c r="D131" s="275" t="s">
        <v>199</v>
      </c>
      <c r="E131" s="275">
        <v>3</v>
      </c>
      <c r="F131" s="275">
        <v>3</v>
      </c>
      <c r="G131" s="275">
        <v>3</v>
      </c>
      <c r="H131" s="275">
        <v>0</v>
      </c>
      <c r="I131" s="275">
        <v>0</v>
      </c>
      <c r="J131" s="276">
        <v>0</v>
      </c>
    </row>
    <row r="132" spans="2:10" ht="16.5" customHeight="1">
      <c r="B132" s="274" t="s">
        <v>248</v>
      </c>
      <c r="C132" s="275" t="s">
        <v>244</v>
      </c>
      <c r="D132" s="275" t="s">
        <v>199</v>
      </c>
      <c r="E132" s="275">
        <v>3</v>
      </c>
      <c r="F132" s="275">
        <v>3</v>
      </c>
      <c r="G132" s="275">
        <v>3</v>
      </c>
      <c r="H132" s="275">
        <v>0</v>
      </c>
      <c r="I132" s="275">
        <v>0</v>
      </c>
      <c r="J132" s="276">
        <v>0</v>
      </c>
    </row>
    <row r="133" spans="2:10" ht="16.5" customHeight="1">
      <c r="B133" s="274" t="s">
        <v>398</v>
      </c>
      <c r="C133" s="275" t="s">
        <v>244</v>
      </c>
      <c r="D133" s="275" t="s">
        <v>199</v>
      </c>
      <c r="E133" s="275">
        <v>3</v>
      </c>
      <c r="F133" s="275">
        <v>3</v>
      </c>
      <c r="G133" s="275">
        <v>3</v>
      </c>
      <c r="H133" s="275">
        <v>0</v>
      </c>
      <c r="I133" s="275">
        <v>0</v>
      </c>
      <c r="J133" s="276">
        <v>0</v>
      </c>
    </row>
    <row r="134" spans="2:10" s="279" customFormat="1" ht="16.5">
      <c r="B134" s="281" t="s">
        <v>771</v>
      </c>
      <c r="C134" s="215" t="s">
        <v>399</v>
      </c>
      <c r="D134" s="215" t="s">
        <v>782</v>
      </c>
      <c r="E134" s="215">
        <v>7</v>
      </c>
      <c r="F134" s="215">
        <v>7</v>
      </c>
      <c r="G134" s="215">
        <v>7</v>
      </c>
      <c r="H134" s="215">
        <v>7</v>
      </c>
      <c r="I134" s="215">
        <v>7</v>
      </c>
      <c r="J134" s="216">
        <v>7</v>
      </c>
    </row>
    <row r="135" spans="2:10" s="280" customFormat="1" ht="16.5">
      <c r="B135" s="281" t="s">
        <v>400</v>
      </c>
      <c r="C135" s="215" t="s">
        <v>399</v>
      </c>
      <c r="D135" s="215" t="s">
        <v>782</v>
      </c>
      <c r="E135" s="215">
        <v>7</v>
      </c>
      <c r="F135" s="215">
        <v>7</v>
      </c>
      <c r="G135" s="215">
        <v>7</v>
      </c>
      <c r="H135" s="215">
        <v>7</v>
      </c>
      <c r="I135" s="215">
        <v>7</v>
      </c>
      <c r="J135" s="216">
        <v>7</v>
      </c>
    </row>
    <row r="136" spans="2:10" s="280" customFormat="1" ht="16.5">
      <c r="B136" s="281" t="s">
        <v>401</v>
      </c>
      <c r="C136" s="215" t="s">
        <v>399</v>
      </c>
      <c r="D136" s="215" t="s">
        <v>782</v>
      </c>
      <c r="E136" s="215">
        <v>7</v>
      </c>
      <c r="F136" s="215">
        <v>7</v>
      </c>
      <c r="G136" s="215">
        <v>7</v>
      </c>
      <c r="H136" s="215">
        <v>7</v>
      </c>
      <c r="I136" s="215">
        <v>7</v>
      </c>
      <c r="J136" s="216">
        <v>7</v>
      </c>
    </row>
    <row r="137" spans="2:10" s="280" customFormat="1" ht="16.5">
      <c r="B137" s="281" t="s">
        <v>402</v>
      </c>
      <c r="C137" s="215" t="s">
        <v>399</v>
      </c>
      <c r="D137" s="215" t="s">
        <v>782</v>
      </c>
      <c r="E137" s="215">
        <v>7</v>
      </c>
      <c r="F137" s="215">
        <v>7</v>
      </c>
      <c r="G137" s="215">
        <v>7</v>
      </c>
      <c r="H137" s="215">
        <v>7</v>
      </c>
      <c r="I137" s="215">
        <v>7</v>
      </c>
      <c r="J137" s="216">
        <v>7</v>
      </c>
    </row>
    <row r="138" spans="2:10" s="280" customFormat="1" ht="16.5">
      <c r="B138" s="281" t="s">
        <v>403</v>
      </c>
      <c r="C138" s="215" t="s">
        <v>399</v>
      </c>
      <c r="D138" s="215" t="s">
        <v>782</v>
      </c>
      <c r="E138" s="215">
        <v>7</v>
      </c>
      <c r="F138" s="215">
        <v>7</v>
      </c>
      <c r="G138" s="215">
        <v>7</v>
      </c>
      <c r="H138" s="215">
        <v>7</v>
      </c>
      <c r="I138" s="215">
        <v>7</v>
      </c>
      <c r="J138" s="216">
        <v>7</v>
      </c>
    </row>
    <row r="139" spans="2:10" s="280" customFormat="1" ht="16.5">
      <c r="B139" s="281" t="s">
        <v>404</v>
      </c>
      <c r="C139" s="215" t="s">
        <v>399</v>
      </c>
      <c r="D139" s="215" t="s">
        <v>782</v>
      </c>
      <c r="E139" s="215">
        <v>7</v>
      </c>
      <c r="F139" s="215">
        <v>7</v>
      </c>
      <c r="G139" s="215">
        <v>7</v>
      </c>
      <c r="H139" s="215">
        <v>7</v>
      </c>
      <c r="I139" s="215">
        <v>7</v>
      </c>
      <c r="J139" s="216">
        <v>7</v>
      </c>
    </row>
    <row r="140" spans="2:10" s="280" customFormat="1" ht="16.5">
      <c r="B140" s="281" t="s">
        <v>405</v>
      </c>
      <c r="C140" s="215" t="s">
        <v>399</v>
      </c>
      <c r="D140" s="215" t="s">
        <v>782</v>
      </c>
      <c r="E140" s="215">
        <v>7</v>
      </c>
      <c r="F140" s="215">
        <v>7</v>
      </c>
      <c r="G140" s="215">
        <v>7</v>
      </c>
      <c r="H140" s="215">
        <v>7</v>
      </c>
      <c r="I140" s="215">
        <v>7</v>
      </c>
      <c r="J140" s="216">
        <v>7</v>
      </c>
    </row>
    <row r="141" spans="2:10" s="280" customFormat="1" ht="16.5">
      <c r="B141" s="281" t="s">
        <v>406</v>
      </c>
      <c r="C141" s="215" t="s">
        <v>399</v>
      </c>
      <c r="D141" s="215" t="s">
        <v>782</v>
      </c>
      <c r="E141" s="215">
        <v>7</v>
      </c>
      <c r="F141" s="215">
        <v>7</v>
      </c>
      <c r="G141" s="215">
        <v>7</v>
      </c>
      <c r="H141" s="215">
        <v>7</v>
      </c>
      <c r="I141" s="215">
        <v>7</v>
      </c>
      <c r="J141" s="216">
        <v>7</v>
      </c>
    </row>
    <row r="142" spans="2:10" s="280" customFormat="1" ht="16.5">
      <c r="B142" s="281" t="s">
        <v>407</v>
      </c>
      <c r="C142" s="215" t="s">
        <v>399</v>
      </c>
      <c r="D142" s="215" t="s">
        <v>782</v>
      </c>
      <c r="E142" s="215">
        <v>7</v>
      </c>
      <c r="F142" s="215">
        <v>7</v>
      </c>
      <c r="G142" s="215">
        <v>7</v>
      </c>
      <c r="H142" s="215">
        <v>7</v>
      </c>
      <c r="I142" s="215">
        <v>7</v>
      </c>
      <c r="J142" s="216">
        <v>7</v>
      </c>
    </row>
    <row r="143" spans="2:10" s="280" customFormat="1" ht="16.5">
      <c r="B143" s="281" t="s">
        <v>408</v>
      </c>
      <c r="C143" s="215" t="s">
        <v>399</v>
      </c>
      <c r="D143" s="215" t="s">
        <v>782</v>
      </c>
      <c r="E143" s="215">
        <v>7</v>
      </c>
      <c r="F143" s="215">
        <v>7</v>
      </c>
      <c r="G143" s="215">
        <v>7</v>
      </c>
      <c r="H143" s="215">
        <v>7</v>
      </c>
      <c r="I143" s="215">
        <v>7</v>
      </c>
      <c r="J143" s="216">
        <v>7</v>
      </c>
    </row>
    <row r="144" spans="2:10" s="280" customFormat="1" ht="16.5">
      <c r="B144" s="282" t="s">
        <v>409</v>
      </c>
      <c r="C144" s="283" t="s">
        <v>410</v>
      </c>
      <c r="D144" s="283" t="s">
        <v>772</v>
      </c>
      <c r="E144" s="283">
        <v>3</v>
      </c>
      <c r="F144" s="283">
        <v>0</v>
      </c>
      <c r="G144" s="283">
        <v>0</v>
      </c>
      <c r="H144" s="283">
        <v>3</v>
      </c>
      <c r="I144" s="283">
        <v>3</v>
      </c>
      <c r="J144" s="284">
        <v>3</v>
      </c>
    </row>
    <row r="145" spans="2:10" s="280" customFormat="1" ht="16.5">
      <c r="B145" s="282" t="s">
        <v>411</v>
      </c>
      <c r="C145" s="283" t="s">
        <v>410</v>
      </c>
      <c r="D145" s="283" t="s">
        <v>772</v>
      </c>
      <c r="E145" s="283">
        <v>3</v>
      </c>
      <c r="F145" s="283">
        <v>0</v>
      </c>
      <c r="G145" s="283">
        <v>0</v>
      </c>
      <c r="H145" s="283">
        <v>3</v>
      </c>
      <c r="I145" s="283">
        <v>3</v>
      </c>
      <c r="J145" s="284">
        <v>3</v>
      </c>
    </row>
    <row r="146" spans="2:10" s="280" customFormat="1" ht="16.5">
      <c r="B146" s="282" t="s">
        <v>412</v>
      </c>
      <c r="C146" s="283" t="s">
        <v>410</v>
      </c>
      <c r="D146" s="283" t="s">
        <v>772</v>
      </c>
      <c r="E146" s="283">
        <v>3</v>
      </c>
      <c r="F146" s="283">
        <v>0</v>
      </c>
      <c r="G146" s="283">
        <v>0</v>
      </c>
      <c r="H146" s="283">
        <v>3</v>
      </c>
      <c r="I146" s="283">
        <v>3</v>
      </c>
      <c r="J146" s="284">
        <v>3</v>
      </c>
    </row>
    <row r="147" spans="2:10" s="280" customFormat="1" ht="16.5">
      <c r="B147" s="282" t="s">
        <v>413</v>
      </c>
      <c r="C147" s="283" t="s">
        <v>410</v>
      </c>
      <c r="D147" s="283" t="s">
        <v>772</v>
      </c>
      <c r="E147" s="283">
        <v>3</v>
      </c>
      <c r="F147" s="283">
        <v>0</v>
      </c>
      <c r="G147" s="283">
        <v>0</v>
      </c>
      <c r="H147" s="283">
        <v>3</v>
      </c>
      <c r="I147" s="283">
        <v>3</v>
      </c>
      <c r="J147" s="284">
        <v>3</v>
      </c>
    </row>
    <row r="148" spans="2:10" s="280" customFormat="1" ht="16.5">
      <c r="B148" s="282" t="s">
        <v>414</v>
      </c>
      <c r="C148" s="283" t="s">
        <v>410</v>
      </c>
      <c r="D148" s="283" t="s">
        <v>772</v>
      </c>
      <c r="E148" s="283">
        <v>3</v>
      </c>
      <c r="F148" s="283">
        <v>0</v>
      </c>
      <c r="G148" s="283">
        <v>0</v>
      </c>
      <c r="H148" s="283">
        <v>3</v>
      </c>
      <c r="I148" s="283">
        <v>3</v>
      </c>
      <c r="J148" s="284">
        <v>3</v>
      </c>
    </row>
    <row r="149" spans="2:10" s="280" customFormat="1" ht="16.5">
      <c r="B149" s="281" t="s">
        <v>415</v>
      </c>
      <c r="C149" s="215" t="s">
        <v>416</v>
      </c>
      <c r="D149" s="215" t="s">
        <v>773</v>
      </c>
      <c r="E149" s="215">
        <v>3</v>
      </c>
      <c r="F149" s="215">
        <v>3</v>
      </c>
      <c r="G149" s="215">
        <v>3</v>
      </c>
      <c r="H149" s="215">
        <v>0</v>
      </c>
      <c r="I149" s="215">
        <v>0</v>
      </c>
      <c r="J149" s="216">
        <v>0</v>
      </c>
    </row>
    <row r="150" spans="2:10" s="280" customFormat="1" ht="16.5">
      <c r="B150" s="281" t="s">
        <v>417</v>
      </c>
      <c r="C150" s="215" t="s">
        <v>416</v>
      </c>
      <c r="D150" s="215" t="s">
        <v>773</v>
      </c>
      <c r="E150" s="215">
        <v>3</v>
      </c>
      <c r="F150" s="215">
        <v>3</v>
      </c>
      <c r="G150" s="215">
        <v>3</v>
      </c>
      <c r="H150" s="215">
        <v>0</v>
      </c>
      <c r="I150" s="215">
        <v>0</v>
      </c>
      <c r="J150" s="216">
        <v>0</v>
      </c>
    </row>
    <row r="151" spans="2:10" s="280" customFormat="1" ht="16.5">
      <c r="B151" s="281" t="s">
        <v>418</v>
      </c>
      <c r="C151" s="215" t="s">
        <v>416</v>
      </c>
      <c r="D151" s="215" t="s">
        <v>773</v>
      </c>
      <c r="E151" s="215">
        <v>3</v>
      </c>
      <c r="F151" s="215">
        <v>3</v>
      </c>
      <c r="G151" s="215">
        <v>3</v>
      </c>
      <c r="H151" s="215">
        <v>0</v>
      </c>
      <c r="I151" s="215">
        <v>0</v>
      </c>
      <c r="J151" s="216">
        <v>0</v>
      </c>
    </row>
    <row r="152" spans="2:10" s="280" customFormat="1" ht="16.5">
      <c r="B152" s="281" t="s">
        <v>419</v>
      </c>
      <c r="C152" s="215" t="s">
        <v>416</v>
      </c>
      <c r="D152" s="215" t="s">
        <v>773</v>
      </c>
      <c r="E152" s="215">
        <v>3</v>
      </c>
      <c r="F152" s="215">
        <v>3</v>
      </c>
      <c r="G152" s="215">
        <v>3</v>
      </c>
      <c r="H152" s="215">
        <v>0</v>
      </c>
      <c r="I152" s="215">
        <v>0</v>
      </c>
      <c r="J152" s="216">
        <v>0</v>
      </c>
    </row>
    <row r="153" spans="2:10" s="280" customFormat="1" ht="16.5">
      <c r="B153" s="281" t="s">
        <v>420</v>
      </c>
      <c r="C153" s="215" t="s">
        <v>416</v>
      </c>
      <c r="D153" s="215" t="s">
        <v>773</v>
      </c>
      <c r="E153" s="215">
        <v>3</v>
      </c>
      <c r="F153" s="215">
        <v>3</v>
      </c>
      <c r="G153" s="215">
        <v>3</v>
      </c>
      <c r="H153" s="215">
        <v>0</v>
      </c>
      <c r="I153" s="215">
        <v>0</v>
      </c>
      <c r="J153" s="216">
        <v>0</v>
      </c>
    </row>
    <row r="154" spans="2:10" s="280" customFormat="1" ht="16.5">
      <c r="B154" s="282" t="s">
        <v>421</v>
      </c>
      <c r="C154" s="283" t="s">
        <v>422</v>
      </c>
      <c r="D154" s="283" t="s">
        <v>773</v>
      </c>
      <c r="E154" s="283">
        <v>3</v>
      </c>
      <c r="F154" s="283">
        <v>3</v>
      </c>
      <c r="G154" s="283">
        <v>3</v>
      </c>
      <c r="H154" s="283">
        <v>3</v>
      </c>
      <c r="I154" s="283">
        <v>3</v>
      </c>
      <c r="J154" s="284">
        <v>3</v>
      </c>
    </row>
    <row r="155" spans="2:10" s="280" customFormat="1" ht="16.5">
      <c r="B155" s="282" t="s">
        <v>423</v>
      </c>
      <c r="C155" s="283" t="s">
        <v>422</v>
      </c>
      <c r="D155" s="283" t="s">
        <v>773</v>
      </c>
      <c r="E155" s="283">
        <v>3</v>
      </c>
      <c r="F155" s="283">
        <v>3</v>
      </c>
      <c r="G155" s="283">
        <v>3</v>
      </c>
      <c r="H155" s="283">
        <v>3</v>
      </c>
      <c r="I155" s="283">
        <v>3</v>
      </c>
      <c r="J155" s="284">
        <v>3</v>
      </c>
    </row>
    <row r="156" spans="2:10" s="280" customFormat="1" ht="16.5">
      <c r="B156" s="282" t="s">
        <v>424</v>
      </c>
      <c r="C156" s="283" t="s">
        <v>422</v>
      </c>
      <c r="D156" s="283" t="s">
        <v>773</v>
      </c>
      <c r="E156" s="283">
        <v>3</v>
      </c>
      <c r="F156" s="283">
        <v>3</v>
      </c>
      <c r="G156" s="283">
        <v>3</v>
      </c>
      <c r="H156" s="283">
        <v>3</v>
      </c>
      <c r="I156" s="283">
        <v>3</v>
      </c>
      <c r="J156" s="284">
        <v>3</v>
      </c>
    </row>
    <row r="157" spans="2:10" s="280" customFormat="1" ht="16.5">
      <c r="B157" s="282" t="s">
        <v>425</v>
      </c>
      <c r="C157" s="283" t="s">
        <v>422</v>
      </c>
      <c r="D157" s="283" t="s">
        <v>773</v>
      </c>
      <c r="E157" s="283">
        <v>3</v>
      </c>
      <c r="F157" s="283">
        <v>3</v>
      </c>
      <c r="G157" s="283">
        <v>3</v>
      </c>
      <c r="H157" s="283">
        <v>3</v>
      </c>
      <c r="I157" s="283">
        <v>3</v>
      </c>
      <c r="J157" s="284">
        <v>3</v>
      </c>
    </row>
    <row r="158" spans="2:10" s="280" customFormat="1" ht="16.5">
      <c r="B158" s="282" t="s">
        <v>426</v>
      </c>
      <c r="C158" s="283" t="s">
        <v>422</v>
      </c>
      <c r="D158" s="283" t="s">
        <v>773</v>
      </c>
      <c r="E158" s="283">
        <v>3</v>
      </c>
      <c r="F158" s="283">
        <v>3</v>
      </c>
      <c r="G158" s="283">
        <v>3</v>
      </c>
      <c r="H158" s="283">
        <v>3</v>
      </c>
      <c r="I158" s="283">
        <v>3</v>
      </c>
      <c r="J158" s="284">
        <v>3</v>
      </c>
    </row>
    <row r="159" spans="2:10" s="280" customFormat="1" ht="16.5">
      <c r="B159" s="281" t="s">
        <v>427</v>
      </c>
      <c r="C159" s="215" t="s">
        <v>428</v>
      </c>
      <c r="D159" s="215" t="s">
        <v>773</v>
      </c>
      <c r="E159" s="215">
        <v>3</v>
      </c>
      <c r="F159" s="215">
        <v>3</v>
      </c>
      <c r="G159" s="215">
        <v>3</v>
      </c>
      <c r="H159" s="215">
        <v>0</v>
      </c>
      <c r="I159" s="215">
        <v>0</v>
      </c>
      <c r="J159" s="216">
        <v>0</v>
      </c>
    </row>
    <row r="160" spans="2:10" s="280" customFormat="1" ht="16.5">
      <c r="B160" s="281" t="s">
        <v>429</v>
      </c>
      <c r="C160" s="215" t="s">
        <v>428</v>
      </c>
      <c r="D160" s="215" t="s">
        <v>773</v>
      </c>
      <c r="E160" s="215">
        <v>3</v>
      </c>
      <c r="F160" s="215">
        <v>3</v>
      </c>
      <c r="G160" s="215">
        <v>3</v>
      </c>
      <c r="H160" s="215">
        <v>0</v>
      </c>
      <c r="I160" s="215">
        <v>0</v>
      </c>
      <c r="J160" s="216">
        <v>0</v>
      </c>
    </row>
    <row r="161" spans="2:10" s="280" customFormat="1" ht="16.5">
      <c r="B161" s="281" t="s">
        <v>430</v>
      </c>
      <c r="C161" s="215" t="s">
        <v>428</v>
      </c>
      <c r="D161" s="215" t="s">
        <v>773</v>
      </c>
      <c r="E161" s="215">
        <v>3</v>
      </c>
      <c r="F161" s="215">
        <v>3</v>
      </c>
      <c r="G161" s="215">
        <v>3</v>
      </c>
      <c r="H161" s="215">
        <v>0</v>
      </c>
      <c r="I161" s="215">
        <v>0</v>
      </c>
      <c r="J161" s="216">
        <v>0</v>
      </c>
    </row>
    <row r="162" spans="2:10" s="280" customFormat="1" ht="16.5">
      <c r="B162" s="281" t="s">
        <v>431</v>
      </c>
      <c r="C162" s="215" t="s">
        <v>428</v>
      </c>
      <c r="D162" s="215" t="s">
        <v>773</v>
      </c>
      <c r="E162" s="215">
        <v>3</v>
      </c>
      <c r="F162" s="215">
        <v>3</v>
      </c>
      <c r="G162" s="215">
        <v>3</v>
      </c>
      <c r="H162" s="215">
        <v>0</v>
      </c>
      <c r="I162" s="215">
        <v>0</v>
      </c>
      <c r="J162" s="216">
        <v>0</v>
      </c>
    </row>
    <row r="163" spans="2:10" s="280" customFormat="1" ht="16.5">
      <c r="B163" s="281" t="s">
        <v>432</v>
      </c>
      <c r="C163" s="215" t="s">
        <v>428</v>
      </c>
      <c r="D163" s="215" t="s">
        <v>773</v>
      </c>
      <c r="E163" s="215">
        <v>3</v>
      </c>
      <c r="F163" s="215">
        <v>3</v>
      </c>
      <c r="G163" s="215">
        <v>3</v>
      </c>
      <c r="H163" s="215">
        <v>0</v>
      </c>
      <c r="I163" s="215">
        <v>0</v>
      </c>
      <c r="J163" s="216">
        <v>0</v>
      </c>
    </row>
    <row r="164" spans="2:10" s="280" customFormat="1" ht="16.5">
      <c r="B164" s="282" t="s">
        <v>433</v>
      </c>
      <c r="C164" s="283" t="s">
        <v>257</v>
      </c>
      <c r="D164" s="275" t="s">
        <v>774</v>
      </c>
      <c r="E164" s="283">
        <v>3</v>
      </c>
      <c r="F164" s="283">
        <v>3</v>
      </c>
      <c r="G164" s="283">
        <v>3</v>
      </c>
      <c r="H164" s="283">
        <v>3</v>
      </c>
      <c r="I164" s="283">
        <v>3</v>
      </c>
      <c r="J164" s="284">
        <v>3</v>
      </c>
    </row>
    <row r="165" spans="2:10" s="280" customFormat="1" ht="15.75">
      <c r="B165" s="282" t="s">
        <v>434</v>
      </c>
      <c r="C165" s="283" t="s">
        <v>257</v>
      </c>
      <c r="D165" s="275" t="s">
        <v>261</v>
      </c>
      <c r="E165" s="283">
        <v>3</v>
      </c>
      <c r="F165" s="283">
        <v>3</v>
      </c>
      <c r="G165" s="283">
        <v>3</v>
      </c>
      <c r="H165" s="283">
        <v>3</v>
      </c>
      <c r="I165" s="283">
        <v>3</v>
      </c>
      <c r="J165" s="284">
        <v>3</v>
      </c>
    </row>
    <row r="166" spans="2:10" s="280" customFormat="1" ht="15.75">
      <c r="B166" s="282" t="s">
        <v>435</v>
      </c>
      <c r="C166" s="283" t="s">
        <v>257</v>
      </c>
      <c r="D166" s="275" t="s">
        <v>261</v>
      </c>
      <c r="E166" s="283">
        <v>3</v>
      </c>
      <c r="F166" s="283">
        <v>3</v>
      </c>
      <c r="G166" s="283">
        <v>3</v>
      </c>
      <c r="H166" s="283">
        <v>3</v>
      </c>
      <c r="I166" s="283">
        <v>3</v>
      </c>
      <c r="J166" s="284">
        <v>3</v>
      </c>
    </row>
    <row r="167" spans="2:10" s="280" customFormat="1" ht="15.75">
      <c r="B167" s="282" t="s">
        <v>436</v>
      </c>
      <c r="C167" s="283" t="s">
        <v>257</v>
      </c>
      <c r="D167" s="275" t="s">
        <v>261</v>
      </c>
      <c r="E167" s="283">
        <v>3</v>
      </c>
      <c r="F167" s="283">
        <v>3</v>
      </c>
      <c r="G167" s="283">
        <v>3</v>
      </c>
      <c r="H167" s="283">
        <v>3</v>
      </c>
      <c r="I167" s="283">
        <v>3</v>
      </c>
      <c r="J167" s="284">
        <v>3</v>
      </c>
    </row>
    <row r="168" spans="2:10" s="280" customFormat="1" ht="15.75">
      <c r="B168" s="282" t="s">
        <v>437</v>
      </c>
      <c r="C168" s="283" t="s">
        <v>257</v>
      </c>
      <c r="D168" s="275" t="s">
        <v>261</v>
      </c>
      <c r="E168" s="283">
        <v>3</v>
      </c>
      <c r="F168" s="283">
        <v>3</v>
      </c>
      <c r="G168" s="283">
        <v>3</v>
      </c>
      <c r="H168" s="283">
        <v>3</v>
      </c>
      <c r="I168" s="283">
        <v>3</v>
      </c>
      <c r="J168" s="284">
        <v>3</v>
      </c>
    </row>
    <row r="169" spans="2:10" s="280" customFormat="1" ht="15.75">
      <c r="B169" s="282" t="s">
        <v>438</v>
      </c>
      <c r="C169" s="283" t="s">
        <v>257</v>
      </c>
      <c r="D169" s="275" t="s">
        <v>261</v>
      </c>
      <c r="E169" s="283">
        <v>3</v>
      </c>
      <c r="F169" s="283">
        <v>3</v>
      </c>
      <c r="G169" s="283">
        <v>3</v>
      </c>
      <c r="H169" s="283">
        <v>3</v>
      </c>
      <c r="I169" s="283">
        <v>3</v>
      </c>
      <c r="J169" s="284">
        <v>3</v>
      </c>
    </row>
    <row r="170" spans="2:10" s="280" customFormat="1" ht="15.75">
      <c r="B170" s="282" t="s">
        <v>439</v>
      </c>
      <c r="C170" s="283" t="s">
        <v>257</v>
      </c>
      <c r="D170" s="275" t="s">
        <v>261</v>
      </c>
      <c r="E170" s="283">
        <v>3</v>
      </c>
      <c r="F170" s="283">
        <v>3</v>
      </c>
      <c r="G170" s="283">
        <v>3</v>
      </c>
      <c r="H170" s="283">
        <v>3</v>
      </c>
      <c r="I170" s="283">
        <v>3</v>
      </c>
      <c r="J170" s="284">
        <v>3</v>
      </c>
    </row>
    <row r="171" spans="2:10" s="280" customFormat="1" ht="15.75">
      <c r="B171" s="282" t="s">
        <v>440</v>
      </c>
      <c r="C171" s="283" t="s">
        <v>257</v>
      </c>
      <c r="D171" s="275" t="s">
        <v>261</v>
      </c>
      <c r="E171" s="283">
        <v>3</v>
      </c>
      <c r="F171" s="283">
        <v>3</v>
      </c>
      <c r="G171" s="283">
        <v>3</v>
      </c>
      <c r="H171" s="283">
        <v>3</v>
      </c>
      <c r="I171" s="283">
        <v>3</v>
      </c>
      <c r="J171" s="284">
        <v>3</v>
      </c>
    </row>
    <row r="172" spans="2:10" s="280" customFormat="1" ht="16.5">
      <c r="B172" s="281" t="s">
        <v>441</v>
      </c>
      <c r="C172" s="214" t="s">
        <v>442</v>
      </c>
      <c r="D172" s="285" t="s">
        <v>261</v>
      </c>
      <c r="E172" s="215">
        <v>6</v>
      </c>
      <c r="F172" s="215">
        <v>0</v>
      </c>
      <c r="G172" s="215">
        <v>0</v>
      </c>
      <c r="H172" s="215">
        <v>6</v>
      </c>
      <c r="I172" s="215">
        <v>6</v>
      </c>
      <c r="J172" s="216">
        <v>6</v>
      </c>
    </row>
    <row r="173" spans="2:10" s="280" customFormat="1" ht="16.5">
      <c r="B173" s="281" t="s">
        <v>443</v>
      </c>
      <c r="C173" s="214" t="s">
        <v>442</v>
      </c>
      <c r="D173" s="285" t="s">
        <v>261</v>
      </c>
      <c r="E173" s="215">
        <v>6</v>
      </c>
      <c r="F173" s="215">
        <v>0</v>
      </c>
      <c r="G173" s="215">
        <v>0</v>
      </c>
      <c r="H173" s="215">
        <v>6</v>
      </c>
      <c r="I173" s="215">
        <v>6</v>
      </c>
      <c r="J173" s="216">
        <v>6</v>
      </c>
    </row>
    <row r="174" spans="2:10" s="280" customFormat="1" ht="16.5">
      <c r="B174" s="281" t="s">
        <v>444</v>
      </c>
      <c r="C174" s="214" t="s">
        <v>442</v>
      </c>
      <c r="D174" s="285" t="s">
        <v>261</v>
      </c>
      <c r="E174" s="215">
        <v>6</v>
      </c>
      <c r="F174" s="215">
        <v>0</v>
      </c>
      <c r="G174" s="215">
        <v>0</v>
      </c>
      <c r="H174" s="215">
        <v>6</v>
      </c>
      <c r="I174" s="215">
        <v>6</v>
      </c>
      <c r="J174" s="216">
        <v>6</v>
      </c>
    </row>
    <row r="175" spans="2:10" s="280" customFormat="1" ht="16.5">
      <c r="B175" s="281" t="s">
        <v>445</v>
      </c>
      <c r="C175" s="214" t="s">
        <v>442</v>
      </c>
      <c r="D175" s="285" t="s">
        <v>261</v>
      </c>
      <c r="E175" s="215">
        <v>6</v>
      </c>
      <c r="F175" s="215">
        <v>0</v>
      </c>
      <c r="G175" s="215">
        <v>0</v>
      </c>
      <c r="H175" s="215">
        <v>6</v>
      </c>
      <c r="I175" s="215">
        <v>6</v>
      </c>
      <c r="J175" s="216">
        <v>6</v>
      </c>
    </row>
    <row r="176" spans="2:10" s="280" customFormat="1" ht="16.5">
      <c r="B176" s="281" t="s">
        <v>446</v>
      </c>
      <c r="C176" s="214" t="s">
        <v>442</v>
      </c>
      <c r="D176" s="285" t="s">
        <v>261</v>
      </c>
      <c r="E176" s="215">
        <v>6</v>
      </c>
      <c r="F176" s="215">
        <v>0</v>
      </c>
      <c r="G176" s="215">
        <v>0</v>
      </c>
      <c r="H176" s="215">
        <v>6</v>
      </c>
      <c r="I176" s="215">
        <v>6</v>
      </c>
      <c r="J176" s="216">
        <v>6</v>
      </c>
    </row>
    <row r="177" spans="2:10" s="280" customFormat="1" ht="16.5">
      <c r="B177" s="281" t="s">
        <v>447</v>
      </c>
      <c r="C177" s="214" t="s">
        <v>442</v>
      </c>
      <c r="D177" s="285" t="s">
        <v>261</v>
      </c>
      <c r="E177" s="215">
        <v>6</v>
      </c>
      <c r="F177" s="215">
        <v>0</v>
      </c>
      <c r="G177" s="215">
        <v>0</v>
      </c>
      <c r="H177" s="215">
        <v>6</v>
      </c>
      <c r="I177" s="215">
        <v>6</v>
      </c>
      <c r="J177" s="216">
        <v>6</v>
      </c>
    </row>
    <row r="178" spans="2:10" s="280" customFormat="1" ht="16.5">
      <c r="B178" s="281" t="s">
        <v>448</v>
      </c>
      <c r="C178" s="214" t="s">
        <v>442</v>
      </c>
      <c r="D178" s="285" t="s">
        <v>261</v>
      </c>
      <c r="E178" s="215">
        <v>6</v>
      </c>
      <c r="F178" s="215">
        <v>0</v>
      </c>
      <c r="G178" s="215">
        <v>0</v>
      </c>
      <c r="H178" s="215">
        <v>6</v>
      </c>
      <c r="I178" s="215">
        <v>6</v>
      </c>
      <c r="J178" s="216">
        <v>6</v>
      </c>
    </row>
    <row r="179" spans="2:10" s="280" customFormat="1" ht="16.5">
      <c r="B179" s="281" t="s">
        <v>449</v>
      </c>
      <c r="C179" s="214" t="s">
        <v>442</v>
      </c>
      <c r="D179" s="286" t="s">
        <v>261</v>
      </c>
      <c r="E179" s="215">
        <v>6</v>
      </c>
      <c r="F179" s="215">
        <v>0</v>
      </c>
      <c r="G179" s="215">
        <v>0</v>
      </c>
      <c r="H179" s="215">
        <v>6</v>
      </c>
      <c r="I179" s="215">
        <v>6</v>
      </c>
      <c r="J179" s="216">
        <v>6</v>
      </c>
    </row>
    <row r="180" spans="2:10" s="280" customFormat="1" ht="15.75">
      <c r="B180" s="282" t="s">
        <v>450</v>
      </c>
      <c r="C180" s="283" t="s">
        <v>258</v>
      </c>
      <c r="D180" s="275" t="s">
        <v>261</v>
      </c>
      <c r="E180" s="283">
        <v>3</v>
      </c>
      <c r="F180" s="283">
        <v>3</v>
      </c>
      <c r="G180" s="283">
        <v>3</v>
      </c>
      <c r="H180" s="283">
        <v>0</v>
      </c>
      <c r="I180" s="283">
        <v>0</v>
      </c>
      <c r="J180" s="284">
        <v>0</v>
      </c>
    </row>
    <row r="181" spans="2:10" s="280" customFormat="1" ht="15.75">
      <c r="B181" s="282" t="s">
        <v>451</v>
      </c>
      <c r="C181" s="283" t="s">
        <v>258</v>
      </c>
      <c r="D181" s="275" t="s">
        <v>261</v>
      </c>
      <c r="E181" s="283">
        <v>3</v>
      </c>
      <c r="F181" s="283">
        <v>3</v>
      </c>
      <c r="G181" s="283">
        <v>3</v>
      </c>
      <c r="H181" s="283">
        <v>0</v>
      </c>
      <c r="I181" s="283">
        <v>0</v>
      </c>
      <c r="J181" s="284">
        <v>0</v>
      </c>
    </row>
    <row r="182" spans="2:10" s="280" customFormat="1" ht="15.75">
      <c r="B182" s="282" t="s">
        <v>452</v>
      </c>
      <c r="C182" s="283" t="s">
        <v>258</v>
      </c>
      <c r="D182" s="275" t="s">
        <v>261</v>
      </c>
      <c r="E182" s="283">
        <v>3</v>
      </c>
      <c r="F182" s="283">
        <v>3</v>
      </c>
      <c r="G182" s="283">
        <v>3</v>
      </c>
      <c r="H182" s="283">
        <v>0</v>
      </c>
      <c r="I182" s="283">
        <v>0</v>
      </c>
      <c r="J182" s="284">
        <v>0</v>
      </c>
    </row>
    <row r="183" spans="2:10" s="280" customFormat="1" ht="15.75">
      <c r="B183" s="282" t="s">
        <v>453</v>
      </c>
      <c r="C183" s="283" t="s">
        <v>258</v>
      </c>
      <c r="D183" s="275" t="s">
        <v>261</v>
      </c>
      <c r="E183" s="283">
        <v>3</v>
      </c>
      <c r="F183" s="283">
        <v>3</v>
      </c>
      <c r="G183" s="283">
        <v>3</v>
      </c>
      <c r="H183" s="283">
        <v>0</v>
      </c>
      <c r="I183" s="283">
        <v>0</v>
      </c>
      <c r="J183" s="284">
        <v>0</v>
      </c>
    </row>
    <row r="184" spans="2:10" s="280" customFormat="1" ht="15.75">
      <c r="B184" s="282" t="s">
        <v>454</v>
      </c>
      <c r="C184" s="283" t="s">
        <v>258</v>
      </c>
      <c r="D184" s="275" t="s">
        <v>261</v>
      </c>
      <c r="E184" s="283">
        <v>3</v>
      </c>
      <c r="F184" s="283">
        <v>3</v>
      </c>
      <c r="G184" s="283">
        <v>3</v>
      </c>
      <c r="H184" s="283">
        <v>0</v>
      </c>
      <c r="I184" s="283">
        <v>0</v>
      </c>
      <c r="J184" s="284">
        <v>0</v>
      </c>
    </row>
    <row r="185" spans="2:10" s="280" customFormat="1" ht="15.75">
      <c r="B185" s="282" t="s">
        <v>455</v>
      </c>
      <c r="C185" s="283" t="s">
        <v>258</v>
      </c>
      <c r="D185" s="275" t="s">
        <v>261</v>
      </c>
      <c r="E185" s="283">
        <v>3</v>
      </c>
      <c r="F185" s="283">
        <v>3</v>
      </c>
      <c r="G185" s="283">
        <v>3</v>
      </c>
      <c r="H185" s="283">
        <v>0</v>
      </c>
      <c r="I185" s="283">
        <v>0</v>
      </c>
      <c r="J185" s="284">
        <v>0</v>
      </c>
    </row>
    <row r="186" spans="2:10" s="280" customFormat="1" ht="15.75">
      <c r="B186" s="282" t="s">
        <v>456</v>
      </c>
      <c r="C186" s="283" t="s">
        <v>258</v>
      </c>
      <c r="D186" s="275" t="s">
        <v>261</v>
      </c>
      <c r="E186" s="283">
        <v>3</v>
      </c>
      <c r="F186" s="283">
        <v>3</v>
      </c>
      <c r="G186" s="283">
        <v>3</v>
      </c>
      <c r="H186" s="283">
        <v>0</v>
      </c>
      <c r="I186" s="283">
        <v>0</v>
      </c>
      <c r="J186" s="284">
        <v>0</v>
      </c>
    </row>
    <row r="187" spans="2:10" s="280" customFormat="1" ht="15.75">
      <c r="B187" s="282" t="s">
        <v>457</v>
      </c>
      <c r="C187" s="283" t="s">
        <v>258</v>
      </c>
      <c r="D187" s="275" t="s">
        <v>261</v>
      </c>
      <c r="E187" s="283">
        <v>3</v>
      </c>
      <c r="F187" s="283">
        <v>3</v>
      </c>
      <c r="G187" s="283">
        <v>3</v>
      </c>
      <c r="H187" s="283">
        <v>0</v>
      </c>
      <c r="I187" s="283">
        <v>0</v>
      </c>
      <c r="J187" s="284">
        <v>0</v>
      </c>
    </row>
    <row r="188" spans="2:10" s="280" customFormat="1" ht="16.5">
      <c r="B188" s="281" t="s">
        <v>458</v>
      </c>
      <c r="C188" s="214" t="s">
        <v>459</v>
      </c>
      <c r="D188" s="285" t="s">
        <v>261</v>
      </c>
      <c r="E188" s="215">
        <v>6</v>
      </c>
      <c r="F188" s="215">
        <v>0</v>
      </c>
      <c r="G188" s="215">
        <v>0</v>
      </c>
      <c r="H188" s="215">
        <v>6</v>
      </c>
      <c r="I188" s="215">
        <v>6</v>
      </c>
      <c r="J188" s="216">
        <v>6</v>
      </c>
    </row>
    <row r="189" spans="2:10" s="280" customFormat="1" ht="16.5">
      <c r="B189" s="281" t="s">
        <v>460</v>
      </c>
      <c r="C189" s="214" t="s">
        <v>459</v>
      </c>
      <c r="D189" s="285" t="s">
        <v>261</v>
      </c>
      <c r="E189" s="215">
        <v>6</v>
      </c>
      <c r="F189" s="215">
        <v>0</v>
      </c>
      <c r="G189" s="215">
        <v>0</v>
      </c>
      <c r="H189" s="215">
        <v>6</v>
      </c>
      <c r="I189" s="215">
        <v>6</v>
      </c>
      <c r="J189" s="216">
        <v>6</v>
      </c>
    </row>
    <row r="190" spans="2:10" s="280" customFormat="1" ht="16.5">
      <c r="B190" s="281" t="s">
        <v>461</v>
      </c>
      <c r="C190" s="214" t="s">
        <v>459</v>
      </c>
      <c r="D190" s="285" t="s">
        <v>261</v>
      </c>
      <c r="E190" s="215">
        <v>6</v>
      </c>
      <c r="F190" s="215">
        <v>0</v>
      </c>
      <c r="G190" s="215">
        <v>0</v>
      </c>
      <c r="H190" s="215">
        <v>6</v>
      </c>
      <c r="I190" s="215">
        <v>6</v>
      </c>
      <c r="J190" s="216">
        <v>6</v>
      </c>
    </row>
    <row r="191" spans="2:10" s="280" customFormat="1" ht="16.5">
      <c r="B191" s="281" t="s">
        <v>462</v>
      </c>
      <c r="C191" s="214" t="s">
        <v>459</v>
      </c>
      <c r="D191" s="285" t="s">
        <v>261</v>
      </c>
      <c r="E191" s="215">
        <v>6</v>
      </c>
      <c r="F191" s="215">
        <v>0</v>
      </c>
      <c r="G191" s="215">
        <v>0</v>
      </c>
      <c r="H191" s="215">
        <v>6</v>
      </c>
      <c r="I191" s="215">
        <v>6</v>
      </c>
      <c r="J191" s="216">
        <v>6</v>
      </c>
    </row>
    <row r="192" spans="2:10" s="280" customFormat="1" ht="16.5">
      <c r="B192" s="281" t="s">
        <v>463</v>
      </c>
      <c r="C192" s="214" t="s">
        <v>459</v>
      </c>
      <c r="D192" s="285" t="s">
        <v>261</v>
      </c>
      <c r="E192" s="215">
        <v>6</v>
      </c>
      <c r="F192" s="215">
        <v>0</v>
      </c>
      <c r="G192" s="215">
        <v>0</v>
      </c>
      <c r="H192" s="215">
        <v>6</v>
      </c>
      <c r="I192" s="215">
        <v>6</v>
      </c>
      <c r="J192" s="216">
        <v>6</v>
      </c>
    </row>
    <row r="193" spans="2:10" s="280" customFormat="1" ht="16.5">
      <c r="B193" s="281" t="s">
        <v>464</v>
      </c>
      <c r="C193" s="214" t="s">
        <v>459</v>
      </c>
      <c r="D193" s="285" t="s">
        <v>261</v>
      </c>
      <c r="E193" s="215">
        <v>6</v>
      </c>
      <c r="F193" s="215">
        <v>0</v>
      </c>
      <c r="G193" s="215">
        <v>0</v>
      </c>
      <c r="H193" s="215">
        <v>6</v>
      </c>
      <c r="I193" s="215">
        <v>6</v>
      </c>
      <c r="J193" s="216">
        <v>6</v>
      </c>
    </row>
    <row r="194" spans="2:10" s="280" customFormat="1" ht="16.5">
      <c r="B194" s="281" t="s">
        <v>465</v>
      </c>
      <c r="C194" s="214" t="s">
        <v>459</v>
      </c>
      <c r="D194" s="285" t="s">
        <v>261</v>
      </c>
      <c r="E194" s="215">
        <v>6</v>
      </c>
      <c r="F194" s="215">
        <v>0</v>
      </c>
      <c r="G194" s="215">
        <v>0</v>
      </c>
      <c r="H194" s="215">
        <v>6</v>
      </c>
      <c r="I194" s="215">
        <v>6</v>
      </c>
      <c r="J194" s="216">
        <v>6</v>
      </c>
    </row>
    <row r="195" spans="2:10" s="280" customFormat="1" ht="16.5">
      <c r="B195" s="281" t="s">
        <v>466</v>
      </c>
      <c r="C195" s="214" t="s">
        <v>459</v>
      </c>
      <c r="D195" s="285" t="s">
        <v>261</v>
      </c>
      <c r="E195" s="215">
        <v>6</v>
      </c>
      <c r="F195" s="215">
        <v>0</v>
      </c>
      <c r="G195" s="215">
        <v>0</v>
      </c>
      <c r="H195" s="215">
        <v>6</v>
      </c>
      <c r="I195" s="215">
        <v>6</v>
      </c>
      <c r="J195" s="216">
        <v>6</v>
      </c>
    </row>
    <row r="196" spans="2:10" s="280" customFormat="1" ht="16.5">
      <c r="B196" s="281" t="s">
        <v>467</v>
      </c>
      <c r="C196" s="214" t="s">
        <v>459</v>
      </c>
      <c r="D196" s="285" t="s">
        <v>261</v>
      </c>
      <c r="E196" s="215">
        <v>6</v>
      </c>
      <c r="F196" s="215">
        <v>0</v>
      </c>
      <c r="G196" s="215">
        <v>0</v>
      </c>
      <c r="H196" s="215">
        <v>6</v>
      </c>
      <c r="I196" s="215">
        <v>6</v>
      </c>
      <c r="J196" s="216">
        <v>6</v>
      </c>
    </row>
    <row r="197" spans="2:10" s="280" customFormat="1" ht="16.5">
      <c r="B197" s="281" t="s">
        <v>468</v>
      </c>
      <c r="C197" s="214" t="s">
        <v>459</v>
      </c>
      <c r="D197" s="285" t="s">
        <v>261</v>
      </c>
      <c r="E197" s="215">
        <v>6</v>
      </c>
      <c r="F197" s="215">
        <v>0</v>
      </c>
      <c r="G197" s="215">
        <v>0</v>
      </c>
      <c r="H197" s="215">
        <v>6</v>
      </c>
      <c r="I197" s="215">
        <v>6</v>
      </c>
      <c r="J197" s="216">
        <v>6</v>
      </c>
    </row>
    <row r="198" spans="2:10" s="280" customFormat="1" ht="15.75">
      <c r="B198" s="282" t="s">
        <v>469</v>
      </c>
      <c r="C198" s="283" t="s">
        <v>259</v>
      </c>
      <c r="D198" s="287" t="s">
        <v>261</v>
      </c>
      <c r="E198" s="283">
        <v>6</v>
      </c>
      <c r="F198" s="283">
        <v>6</v>
      </c>
      <c r="G198" s="283">
        <v>6</v>
      </c>
      <c r="H198" s="283">
        <v>6</v>
      </c>
      <c r="I198" s="283">
        <v>6</v>
      </c>
      <c r="J198" s="284">
        <v>6</v>
      </c>
    </row>
    <row r="199" spans="2:10" s="280" customFormat="1" ht="15.75">
      <c r="B199" s="282" t="s">
        <v>470</v>
      </c>
      <c r="C199" s="283" t="s">
        <v>259</v>
      </c>
      <c r="D199" s="287" t="s">
        <v>261</v>
      </c>
      <c r="E199" s="283">
        <v>6</v>
      </c>
      <c r="F199" s="283">
        <v>6</v>
      </c>
      <c r="G199" s="283">
        <v>6</v>
      </c>
      <c r="H199" s="283">
        <v>6</v>
      </c>
      <c r="I199" s="283">
        <v>6</v>
      </c>
      <c r="J199" s="284">
        <v>6</v>
      </c>
    </row>
    <row r="200" spans="2:10" s="280" customFormat="1" ht="15.75">
      <c r="B200" s="282" t="s">
        <v>471</v>
      </c>
      <c r="C200" s="283" t="s">
        <v>259</v>
      </c>
      <c r="D200" s="287" t="s">
        <v>261</v>
      </c>
      <c r="E200" s="283">
        <v>6</v>
      </c>
      <c r="F200" s="283">
        <v>6</v>
      </c>
      <c r="G200" s="283">
        <v>6</v>
      </c>
      <c r="H200" s="283">
        <v>6</v>
      </c>
      <c r="I200" s="283">
        <v>6</v>
      </c>
      <c r="J200" s="284">
        <v>6</v>
      </c>
    </row>
    <row r="201" spans="2:10" s="280" customFormat="1" ht="15.75">
      <c r="B201" s="282" t="s">
        <v>472</v>
      </c>
      <c r="C201" s="283" t="s">
        <v>259</v>
      </c>
      <c r="D201" s="287" t="s">
        <v>261</v>
      </c>
      <c r="E201" s="283">
        <v>6</v>
      </c>
      <c r="F201" s="283">
        <v>6</v>
      </c>
      <c r="G201" s="283">
        <v>6</v>
      </c>
      <c r="H201" s="283">
        <v>6</v>
      </c>
      <c r="I201" s="283">
        <v>6</v>
      </c>
      <c r="J201" s="284">
        <v>6</v>
      </c>
    </row>
    <row r="202" spans="2:10" s="280" customFormat="1" ht="15.75">
      <c r="B202" s="282" t="s">
        <v>473</v>
      </c>
      <c r="C202" s="283" t="s">
        <v>259</v>
      </c>
      <c r="D202" s="287" t="s">
        <v>261</v>
      </c>
      <c r="E202" s="283">
        <v>6</v>
      </c>
      <c r="F202" s="283">
        <v>6</v>
      </c>
      <c r="G202" s="283">
        <v>6</v>
      </c>
      <c r="H202" s="283">
        <v>6</v>
      </c>
      <c r="I202" s="283">
        <v>6</v>
      </c>
      <c r="J202" s="284">
        <v>6</v>
      </c>
    </row>
    <row r="203" spans="2:10" s="280" customFormat="1" ht="15.75">
      <c r="B203" s="282" t="s">
        <v>474</v>
      </c>
      <c r="C203" s="283" t="s">
        <v>259</v>
      </c>
      <c r="D203" s="287" t="s">
        <v>261</v>
      </c>
      <c r="E203" s="283">
        <v>6</v>
      </c>
      <c r="F203" s="283">
        <v>6</v>
      </c>
      <c r="G203" s="283">
        <v>6</v>
      </c>
      <c r="H203" s="283">
        <v>6</v>
      </c>
      <c r="I203" s="283">
        <v>6</v>
      </c>
      <c r="J203" s="284">
        <v>6</v>
      </c>
    </row>
    <row r="204" spans="2:10" s="280" customFormat="1" ht="15.75">
      <c r="B204" s="282" t="s">
        <v>475</v>
      </c>
      <c r="C204" s="283" t="s">
        <v>259</v>
      </c>
      <c r="D204" s="287" t="s">
        <v>261</v>
      </c>
      <c r="E204" s="283">
        <v>6</v>
      </c>
      <c r="F204" s="283">
        <v>6</v>
      </c>
      <c r="G204" s="283">
        <v>6</v>
      </c>
      <c r="H204" s="283">
        <v>6</v>
      </c>
      <c r="I204" s="283">
        <v>6</v>
      </c>
      <c r="J204" s="284">
        <v>6</v>
      </c>
    </row>
    <row r="205" spans="2:10" s="280" customFormat="1" ht="15.75">
      <c r="B205" s="282" t="s">
        <v>476</v>
      </c>
      <c r="C205" s="283" t="s">
        <v>259</v>
      </c>
      <c r="D205" s="287" t="s">
        <v>261</v>
      </c>
      <c r="E205" s="283">
        <v>6</v>
      </c>
      <c r="F205" s="283">
        <v>6</v>
      </c>
      <c r="G205" s="283">
        <v>6</v>
      </c>
      <c r="H205" s="283">
        <v>6</v>
      </c>
      <c r="I205" s="283">
        <v>6</v>
      </c>
      <c r="J205" s="284">
        <v>6</v>
      </c>
    </row>
    <row r="206" spans="2:10" s="280" customFormat="1" ht="15.75">
      <c r="B206" s="281" t="s">
        <v>477</v>
      </c>
      <c r="C206" s="214" t="s">
        <v>260</v>
      </c>
      <c r="D206" s="285" t="s">
        <v>261</v>
      </c>
      <c r="E206" s="215">
        <v>6</v>
      </c>
      <c r="F206" s="215">
        <v>6</v>
      </c>
      <c r="G206" s="215">
        <v>6</v>
      </c>
      <c r="H206" s="215">
        <v>0</v>
      </c>
      <c r="I206" s="215">
        <v>0</v>
      </c>
      <c r="J206" s="216">
        <v>0</v>
      </c>
    </row>
    <row r="207" spans="2:10" s="280" customFormat="1" ht="15.75">
      <c r="B207" s="281" t="s">
        <v>478</v>
      </c>
      <c r="C207" s="214" t="s">
        <v>260</v>
      </c>
      <c r="D207" s="285" t="s">
        <v>261</v>
      </c>
      <c r="E207" s="215">
        <v>6</v>
      </c>
      <c r="F207" s="215">
        <v>6</v>
      </c>
      <c r="G207" s="215">
        <v>6</v>
      </c>
      <c r="H207" s="215">
        <v>0</v>
      </c>
      <c r="I207" s="215">
        <v>0</v>
      </c>
      <c r="J207" s="216">
        <v>0</v>
      </c>
    </row>
    <row r="208" spans="2:10" s="280" customFormat="1" ht="15.75">
      <c r="B208" s="281" t="s">
        <v>479</v>
      </c>
      <c r="C208" s="214" t="s">
        <v>260</v>
      </c>
      <c r="D208" s="285" t="s">
        <v>261</v>
      </c>
      <c r="E208" s="215">
        <v>6</v>
      </c>
      <c r="F208" s="215">
        <v>6</v>
      </c>
      <c r="G208" s="215">
        <v>6</v>
      </c>
      <c r="H208" s="215">
        <v>0</v>
      </c>
      <c r="I208" s="215">
        <v>0</v>
      </c>
      <c r="J208" s="216">
        <v>0</v>
      </c>
    </row>
    <row r="209" spans="2:10" s="280" customFormat="1" ht="15.75">
      <c r="B209" s="281" t="s">
        <v>480</v>
      </c>
      <c r="C209" s="214" t="s">
        <v>260</v>
      </c>
      <c r="D209" s="285" t="s">
        <v>261</v>
      </c>
      <c r="E209" s="215">
        <v>6</v>
      </c>
      <c r="F209" s="215">
        <v>6</v>
      </c>
      <c r="G209" s="215">
        <v>6</v>
      </c>
      <c r="H209" s="215">
        <v>0</v>
      </c>
      <c r="I209" s="215">
        <v>0</v>
      </c>
      <c r="J209" s="216">
        <v>0</v>
      </c>
    </row>
    <row r="210" spans="2:10" s="280" customFormat="1" ht="15.75">
      <c r="B210" s="281" t="s">
        <v>481</v>
      </c>
      <c r="C210" s="214" t="s">
        <v>260</v>
      </c>
      <c r="D210" s="285" t="s">
        <v>261</v>
      </c>
      <c r="E210" s="215">
        <v>6</v>
      </c>
      <c r="F210" s="215">
        <v>6</v>
      </c>
      <c r="G210" s="215">
        <v>6</v>
      </c>
      <c r="H210" s="215">
        <v>0</v>
      </c>
      <c r="I210" s="215">
        <v>0</v>
      </c>
      <c r="J210" s="216">
        <v>0</v>
      </c>
    </row>
    <row r="211" spans="2:10" s="280" customFormat="1" ht="15.75">
      <c r="B211" s="282" t="s">
        <v>482</v>
      </c>
      <c r="C211" s="283" t="s">
        <v>483</v>
      </c>
      <c r="D211" s="287" t="s">
        <v>261</v>
      </c>
      <c r="E211" s="283">
        <v>6</v>
      </c>
      <c r="F211" s="283">
        <v>6</v>
      </c>
      <c r="G211" s="283">
        <v>6</v>
      </c>
      <c r="H211" s="283">
        <v>6</v>
      </c>
      <c r="I211" s="283">
        <v>6</v>
      </c>
      <c r="J211" s="284">
        <v>6</v>
      </c>
    </row>
    <row r="212" spans="2:10" s="280" customFormat="1" ht="15.75">
      <c r="B212" s="282" t="s">
        <v>484</v>
      </c>
      <c r="C212" s="283" t="s">
        <v>483</v>
      </c>
      <c r="D212" s="287" t="s">
        <v>261</v>
      </c>
      <c r="E212" s="283">
        <v>6</v>
      </c>
      <c r="F212" s="283">
        <v>6</v>
      </c>
      <c r="G212" s="283">
        <v>6</v>
      </c>
      <c r="H212" s="283">
        <v>6</v>
      </c>
      <c r="I212" s="283">
        <v>6</v>
      </c>
      <c r="J212" s="284">
        <v>6</v>
      </c>
    </row>
    <row r="213" spans="2:10" s="280" customFormat="1" ht="15.75">
      <c r="B213" s="282" t="s">
        <v>485</v>
      </c>
      <c r="C213" s="283" t="s">
        <v>483</v>
      </c>
      <c r="D213" s="287" t="s">
        <v>261</v>
      </c>
      <c r="E213" s="283">
        <v>6</v>
      </c>
      <c r="F213" s="283">
        <v>6</v>
      </c>
      <c r="G213" s="283">
        <v>6</v>
      </c>
      <c r="H213" s="283">
        <v>6</v>
      </c>
      <c r="I213" s="283">
        <v>6</v>
      </c>
      <c r="J213" s="284">
        <v>6</v>
      </c>
    </row>
    <row r="214" spans="2:10" s="280" customFormat="1" ht="15.75">
      <c r="B214" s="282" t="s">
        <v>486</v>
      </c>
      <c r="C214" s="283" t="s">
        <v>483</v>
      </c>
      <c r="D214" s="287" t="s">
        <v>261</v>
      </c>
      <c r="E214" s="283">
        <v>6</v>
      </c>
      <c r="F214" s="283">
        <v>6</v>
      </c>
      <c r="G214" s="283">
        <v>6</v>
      </c>
      <c r="H214" s="283">
        <v>6</v>
      </c>
      <c r="I214" s="283">
        <v>6</v>
      </c>
      <c r="J214" s="284">
        <v>6</v>
      </c>
    </row>
    <row r="215" spans="2:10" s="280" customFormat="1" ht="15.75">
      <c r="B215" s="282" t="s">
        <v>487</v>
      </c>
      <c r="C215" s="283" t="s">
        <v>483</v>
      </c>
      <c r="D215" s="287" t="s">
        <v>261</v>
      </c>
      <c r="E215" s="283">
        <v>6</v>
      </c>
      <c r="F215" s="283">
        <v>6</v>
      </c>
      <c r="G215" s="283">
        <v>6</v>
      </c>
      <c r="H215" s="283">
        <v>6</v>
      </c>
      <c r="I215" s="283">
        <v>6</v>
      </c>
      <c r="J215" s="284">
        <v>6</v>
      </c>
    </row>
    <row r="216" spans="2:10" s="280" customFormat="1" ht="15.75">
      <c r="B216" s="282" t="s">
        <v>488</v>
      </c>
      <c r="C216" s="283" t="s">
        <v>483</v>
      </c>
      <c r="D216" s="287" t="s">
        <v>261</v>
      </c>
      <c r="E216" s="283">
        <v>6</v>
      </c>
      <c r="F216" s="283">
        <v>6</v>
      </c>
      <c r="G216" s="283">
        <v>6</v>
      </c>
      <c r="H216" s="283">
        <v>6</v>
      </c>
      <c r="I216" s="283">
        <v>6</v>
      </c>
      <c r="J216" s="284">
        <v>6</v>
      </c>
    </row>
    <row r="217" spans="2:10" s="280" customFormat="1" ht="15.75">
      <c r="B217" s="282" t="s">
        <v>489</v>
      </c>
      <c r="C217" s="283" t="s">
        <v>483</v>
      </c>
      <c r="D217" s="287" t="s">
        <v>261</v>
      </c>
      <c r="E217" s="283">
        <v>6</v>
      </c>
      <c r="F217" s="283">
        <v>6</v>
      </c>
      <c r="G217" s="283">
        <v>6</v>
      </c>
      <c r="H217" s="283">
        <v>6</v>
      </c>
      <c r="I217" s="283">
        <v>6</v>
      </c>
      <c r="J217" s="284">
        <v>6</v>
      </c>
    </row>
    <row r="218" spans="2:10" s="280" customFormat="1" ht="15.75">
      <c r="B218" s="282" t="s">
        <v>490</v>
      </c>
      <c r="C218" s="283" t="s">
        <v>483</v>
      </c>
      <c r="D218" s="287" t="s">
        <v>261</v>
      </c>
      <c r="E218" s="283">
        <v>6</v>
      </c>
      <c r="F218" s="283">
        <v>6</v>
      </c>
      <c r="G218" s="283">
        <v>6</v>
      </c>
      <c r="H218" s="283">
        <v>6</v>
      </c>
      <c r="I218" s="283">
        <v>6</v>
      </c>
      <c r="J218" s="284">
        <v>6</v>
      </c>
    </row>
    <row r="219" spans="2:10" s="280" customFormat="1" ht="15.75">
      <c r="B219" s="282" t="s">
        <v>491</v>
      </c>
      <c r="C219" s="283" t="s">
        <v>483</v>
      </c>
      <c r="D219" s="287" t="s">
        <v>261</v>
      </c>
      <c r="E219" s="283">
        <v>6</v>
      </c>
      <c r="F219" s="283">
        <v>6</v>
      </c>
      <c r="G219" s="283">
        <v>6</v>
      </c>
      <c r="H219" s="283">
        <v>6</v>
      </c>
      <c r="I219" s="283">
        <v>6</v>
      </c>
      <c r="J219" s="284">
        <v>6</v>
      </c>
    </row>
    <row r="220" spans="2:10" s="280" customFormat="1" ht="15.75">
      <c r="B220" s="282" t="s">
        <v>492</v>
      </c>
      <c r="C220" s="283" t="s">
        <v>483</v>
      </c>
      <c r="D220" s="287" t="s">
        <v>261</v>
      </c>
      <c r="E220" s="283">
        <v>6</v>
      </c>
      <c r="F220" s="283">
        <v>6</v>
      </c>
      <c r="G220" s="283">
        <v>6</v>
      </c>
      <c r="H220" s="283">
        <v>6</v>
      </c>
      <c r="I220" s="283">
        <v>6</v>
      </c>
      <c r="J220" s="284">
        <v>6</v>
      </c>
    </row>
    <row r="221" spans="2:10" s="280" customFormat="1" ht="15.75">
      <c r="B221" s="281" t="s">
        <v>493</v>
      </c>
      <c r="C221" s="214" t="s">
        <v>256</v>
      </c>
      <c r="D221" s="285" t="s">
        <v>261</v>
      </c>
      <c r="E221" s="215">
        <v>6</v>
      </c>
      <c r="F221" s="215">
        <v>6</v>
      </c>
      <c r="G221" s="215">
        <v>6</v>
      </c>
      <c r="H221" s="215">
        <v>0</v>
      </c>
      <c r="I221" s="215">
        <v>0</v>
      </c>
      <c r="J221" s="216">
        <v>0</v>
      </c>
    </row>
    <row r="222" spans="2:10" s="280" customFormat="1" ht="15.75">
      <c r="B222" s="281" t="s">
        <v>494</v>
      </c>
      <c r="C222" s="214" t="s">
        <v>256</v>
      </c>
      <c r="D222" s="285" t="s">
        <v>261</v>
      </c>
      <c r="E222" s="215">
        <v>6</v>
      </c>
      <c r="F222" s="215">
        <v>6</v>
      </c>
      <c r="G222" s="215">
        <v>6</v>
      </c>
      <c r="H222" s="215">
        <v>0</v>
      </c>
      <c r="I222" s="215">
        <v>0</v>
      </c>
      <c r="J222" s="216">
        <v>0</v>
      </c>
    </row>
    <row r="223" spans="2:10" s="280" customFormat="1" ht="15.75">
      <c r="B223" s="281" t="s">
        <v>495</v>
      </c>
      <c r="C223" s="214" t="s">
        <v>256</v>
      </c>
      <c r="D223" s="285" t="s">
        <v>261</v>
      </c>
      <c r="E223" s="215">
        <v>6</v>
      </c>
      <c r="F223" s="215">
        <v>6</v>
      </c>
      <c r="G223" s="215">
        <v>6</v>
      </c>
      <c r="H223" s="215">
        <v>0</v>
      </c>
      <c r="I223" s="215">
        <v>0</v>
      </c>
      <c r="J223" s="216">
        <v>0</v>
      </c>
    </row>
    <row r="224" spans="2:10" s="280" customFormat="1" ht="15.75">
      <c r="B224" s="281" t="s">
        <v>496</v>
      </c>
      <c r="C224" s="214" t="s">
        <v>256</v>
      </c>
      <c r="D224" s="285" t="s">
        <v>261</v>
      </c>
      <c r="E224" s="215">
        <v>6</v>
      </c>
      <c r="F224" s="215">
        <v>6</v>
      </c>
      <c r="G224" s="215">
        <v>6</v>
      </c>
      <c r="H224" s="215">
        <v>0</v>
      </c>
      <c r="I224" s="215">
        <v>0</v>
      </c>
      <c r="J224" s="216">
        <v>0</v>
      </c>
    </row>
    <row r="225" spans="2:10" s="280" customFormat="1" ht="15.75">
      <c r="B225" s="281" t="s">
        <v>497</v>
      </c>
      <c r="C225" s="214" t="s">
        <v>256</v>
      </c>
      <c r="D225" s="285" t="s">
        <v>261</v>
      </c>
      <c r="E225" s="215">
        <v>6</v>
      </c>
      <c r="F225" s="215">
        <v>6</v>
      </c>
      <c r="G225" s="215">
        <v>6</v>
      </c>
      <c r="H225" s="215">
        <v>0</v>
      </c>
      <c r="I225" s="215">
        <v>0</v>
      </c>
      <c r="J225" s="216">
        <v>0</v>
      </c>
    </row>
    <row r="226" spans="2:10" s="280" customFormat="1" ht="15.75">
      <c r="B226" s="281" t="s">
        <v>497</v>
      </c>
      <c r="C226" s="214" t="s">
        <v>256</v>
      </c>
      <c r="D226" s="285" t="s">
        <v>261</v>
      </c>
      <c r="E226" s="215">
        <v>6</v>
      </c>
      <c r="F226" s="215">
        <v>6</v>
      </c>
      <c r="G226" s="215">
        <v>6</v>
      </c>
      <c r="H226" s="215">
        <v>0</v>
      </c>
      <c r="I226" s="215">
        <v>0</v>
      </c>
      <c r="J226" s="216">
        <v>0</v>
      </c>
    </row>
    <row r="227" spans="2:10" s="280" customFormat="1" ht="15.75">
      <c r="B227" s="282" t="s">
        <v>498</v>
      </c>
      <c r="C227" s="283" t="s">
        <v>114</v>
      </c>
      <c r="D227" s="283" t="s">
        <v>118</v>
      </c>
      <c r="E227" s="283">
        <v>3</v>
      </c>
      <c r="F227" s="283">
        <v>0</v>
      </c>
      <c r="G227" s="283">
        <v>0</v>
      </c>
      <c r="H227" s="283">
        <v>3</v>
      </c>
      <c r="I227" s="283">
        <v>3</v>
      </c>
      <c r="J227" s="284">
        <v>3</v>
      </c>
    </row>
    <row r="228" spans="2:10" s="280" customFormat="1" ht="15.75">
      <c r="B228" s="282" t="s">
        <v>499</v>
      </c>
      <c r="C228" s="283" t="s">
        <v>114</v>
      </c>
      <c r="D228" s="283" t="s">
        <v>118</v>
      </c>
      <c r="E228" s="283">
        <v>3</v>
      </c>
      <c r="F228" s="283">
        <v>0</v>
      </c>
      <c r="G228" s="283">
        <v>0</v>
      </c>
      <c r="H228" s="283">
        <v>3</v>
      </c>
      <c r="I228" s="283">
        <v>3</v>
      </c>
      <c r="J228" s="284">
        <v>3</v>
      </c>
    </row>
    <row r="229" spans="2:10" s="280" customFormat="1" ht="15.75">
      <c r="B229" s="282" t="s">
        <v>500</v>
      </c>
      <c r="C229" s="283" t="s">
        <v>114</v>
      </c>
      <c r="D229" s="283" t="s">
        <v>118</v>
      </c>
      <c r="E229" s="283">
        <v>3</v>
      </c>
      <c r="F229" s="283">
        <v>0</v>
      </c>
      <c r="G229" s="283">
        <v>0</v>
      </c>
      <c r="H229" s="283">
        <v>3</v>
      </c>
      <c r="I229" s="283">
        <v>3</v>
      </c>
      <c r="J229" s="284">
        <v>3</v>
      </c>
    </row>
    <row r="230" spans="2:10" s="280" customFormat="1" ht="15.75">
      <c r="B230" s="282" t="s">
        <v>501</v>
      </c>
      <c r="C230" s="283" t="s">
        <v>114</v>
      </c>
      <c r="D230" s="283" t="s">
        <v>118</v>
      </c>
      <c r="E230" s="283">
        <v>3</v>
      </c>
      <c r="F230" s="283">
        <v>0</v>
      </c>
      <c r="G230" s="283">
        <v>0</v>
      </c>
      <c r="H230" s="283">
        <v>3</v>
      </c>
      <c r="I230" s="283">
        <v>3</v>
      </c>
      <c r="J230" s="284">
        <v>3</v>
      </c>
    </row>
    <row r="231" spans="2:10" s="280" customFormat="1" ht="15.75">
      <c r="B231" s="282" t="s">
        <v>502</v>
      </c>
      <c r="C231" s="283" t="s">
        <v>114</v>
      </c>
      <c r="D231" s="283" t="s">
        <v>118</v>
      </c>
      <c r="E231" s="283">
        <v>3</v>
      </c>
      <c r="F231" s="283">
        <v>0</v>
      </c>
      <c r="G231" s="283">
        <v>0</v>
      </c>
      <c r="H231" s="283">
        <v>3</v>
      </c>
      <c r="I231" s="283">
        <v>3</v>
      </c>
      <c r="J231" s="284">
        <v>3</v>
      </c>
    </row>
    <row r="232" spans="2:10" s="280" customFormat="1" ht="15.75">
      <c r="B232" s="282" t="s">
        <v>503</v>
      </c>
      <c r="C232" s="283" t="s">
        <v>114</v>
      </c>
      <c r="D232" s="283" t="s">
        <v>118</v>
      </c>
      <c r="E232" s="283">
        <v>3</v>
      </c>
      <c r="F232" s="283">
        <v>0</v>
      </c>
      <c r="G232" s="283">
        <v>0</v>
      </c>
      <c r="H232" s="283">
        <v>3</v>
      </c>
      <c r="I232" s="283">
        <v>3</v>
      </c>
      <c r="J232" s="284">
        <v>3</v>
      </c>
    </row>
    <row r="233" spans="2:10" s="280" customFormat="1" ht="15.75">
      <c r="B233" s="282" t="s">
        <v>504</v>
      </c>
      <c r="C233" s="283" t="s">
        <v>114</v>
      </c>
      <c r="D233" s="283" t="s">
        <v>118</v>
      </c>
      <c r="E233" s="283">
        <v>3</v>
      </c>
      <c r="F233" s="283">
        <v>0</v>
      </c>
      <c r="G233" s="283">
        <v>0</v>
      </c>
      <c r="H233" s="283">
        <v>3</v>
      </c>
      <c r="I233" s="283">
        <v>3</v>
      </c>
      <c r="J233" s="284">
        <v>3</v>
      </c>
    </row>
    <row r="234" spans="2:10" s="280" customFormat="1" ht="15.75">
      <c r="B234" s="282" t="s">
        <v>505</v>
      </c>
      <c r="C234" s="283" t="s">
        <v>114</v>
      </c>
      <c r="D234" s="283" t="s">
        <v>118</v>
      </c>
      <c r="E234" s="283">
        <v>3</v>
      </c>
      <c r="F234" s="283">
        <v>0</v>
      </c>
      <c r="G234" s="283">
        <v>0</v>
      </c>
      <c r="H234" s="283">
        <v>3</v>
      </c>
      <c r="I234" s="283">
        <v>3</v>
      </c>
      <c r="J234" s="284">
        <v>3</v>
      </c>
    </row>
    <row r="235" spans="2:10" s="280" customFormat="1" ht="15.75">
      <c r="B235" s="282" t="s">
        <v>506</v>
      </c>
      <c r="C235" s="283" t="s">
        <v>114</v>
      </c>
      <c r="D235" s="283" t="s">
        <v>118</v>
      </c>
      <c r="E235" s="283">
        <v>3</v>
      </c>
      <c r="F235" s="283">
        <v>0</v>
      </c>
      <c r="G235" s="283">
        <v>0</v>
      </c>
      <c r="H235" s="283">
        <v>3</v>
      </c>
      <c r="I235" s="283">
        <v>3</v>
      </c>
      <c r="J235" s="284">
        <v>3</v>
      </c>
    </row>
    <row r="236" spans="2:10" s="280" customFormat="1" ht="15.75">
      <c r="B236" s="282" t="s">
        <v>507</v>
      </c>
      <c r="C236" s="283" t="s">
        <v>114</v>
      </c>
      <c r="D236" s="283" t="s">
        <v>118</v>
      </c>
      <c r="E236" s="283">
        <v>3</v>
      </c>
      <c r="F236" s="283">
        <v>0</v>
      </c>
      <c r="G236" s="283">
        <v>0</v>
      </c>
      <c r="H236" s="283">
        <v>3</v>
      </c>
      <c r="I236" s="283">
        <v>3</v>
      </c>
      <c r="J236" s="284">
        <v>3</v>
      </c>
    </row>
    <row r="237" spans="2:10" s="280" customFormat="1" ht="15.75">
      <c r="B237" s="281" t="s">
        <v>508</v>
      </c>
      <c r="C237" s="214" t="s">
        <v>116</v>
      </c>
      <c r="D237" s="215" t="s">
        <v>118</v>
      </c>
      <c r="E237" s="215">
        <v>3</v>
      </c>
      <c r="F237" s="215">
        <v>3</v>
      </c>
      <c r="G237" s="215">
        <v>3</v>
      </c>
      <c r="H237" s="215">
        <v>0</v>
      </c>
      <c r="I237" s="215">
        <v>0</v>
      </c>
      <c r="J237" s="216">
        <v>0</v>
      </c>
    </row>
    <row r="238" spans="2:10" s="280" customFormat="1" ht="15.75">
      <c r="B238" s="281" t="s">
        <v>509</v>
      </c>
      <c r="C238" s="214" t="s">
        <v>116</v>
      </c>
      <c r="D238" s="215" t="s">
        <v>118</v>
      </c>
      <c r="E238" s="215">
        <v>3</v>
      </c>
      <c r="F238" s="215">
        <v>3</v>
      </c>
      <c r="G238" s="215">
        <v>3</v>
      </c>
      <c r="H238" s="215">
        <v>0</v>
      </c>
      <c r="I238" s="215">
        <v>0</v>
      </c>
      <c r="J238" s="216">
        <v>0</v>
      </c>
    </row>
    <row r="239" spans="2:10" s="280" customFormat="1" ht="15.75">
      <c r="B239" s="281" t="s">
        <v>510</v>
      </c>
      <c r="C239" s="214" t="s">
        <v>116</v>
      </c>
      <c r="D239" s="215" t="s">
        <v>118</v>
      </c>
      <c r="E239" s="215">
        <v>3</v>
      </c>
      <c r="F239" s="215">
        <v>3</v>
      </c>
      <c r="G239" s="215">
        <v>3</v>
      </c>
      <c r="H239" s="215">
        <v>0</v>
      </c>
      <c r="I239" s="215">
        <v>0</v>
      </c>
      <c r="J239" s="216">
        <v>0</v>
      </c>
    </row>
    <row r="240" spans="2:10" s="280" customFormat="1" ht="15.75">
      <c r="B240" s="281" t="s">
        <v>511</v>
      </c>
      <c r="C240" s="214" t="s">
        <v>116</v>
      </c>
      <c r="D240" s="215" t="s">
        <v>118</v>
      </c>
      <c r="E240" s="215">
        <v>3</v>
      </c>
      <c r="F240" s="215">
        <v>3</v>
      </c>
      <c r="G240" s="215">
        <v>3</v>
      </c>
      <c r="H240" s="215">
        <v>0</v>
      </c>
      <c r="I240" s="215">
        <v>0</v>
      </c>
      <c r="J240" s="216">
        <v>0</v>
      </c>
    </row>
    <row r="241" spans="2:10" s="280" customFormat="1" ht="15.75">
      <c r="B241" s="281" t="s">
        <v>512</v>
      </c>
      <c r="C241" s="214" t="s">
        <v>116</v>
      </c>
      <c r="D241" s="215" t="s">
        <v>118</v>
      </c>
      <c r="E241" s="215">
        <v>3</v>
      </c>
      <c r="F241" s="215">
        <v>3</v>
      </c>
      <c r="G241" s="215">
        <v>3</v>
      </c>
      <c r="H241" s="215">
        <v>0</v>
      </c>
      <c r="I241" s="215">
        <v>0</v>
      </c>
      <c r="J241" s="216">
        <v>0</v>
      </c>
    </row>
    <row r="242" spans="2:10" s="280" customFormat="1" ht="15.75">
      <c r="B242" s="281" t="s">
        <v>513</v>
      </c>
      <c r="C242" s="214" t="s">
        <v>116</v>
      </c>
      <c r="D242" s="215" t="s">
        <v>118</v>
      </c>
      <c r="E242" s="215">
        <v>3</v>
      </c>
      <c r="F242" s="215">
        <v>3</v>
      </c>
      <c r="G242" s="215">
        <v>3</v>
      </c>
      <c r="H242" s="215">
        <v>0</v>
      </c>
      <c r="I242" s="215">
        <v>0</v>
      </c>
      <c r="J242" s="216">
        <v>0</v>
      </c>
    </row>
    <row r="243" spans="2:10" s="280" customFormat="1" ht="15.75">
      <c r="B243" s="281" t="s">
        <v>514</v>
      </c>
      <c r="C243" s="214" t="s">
        <v>116</v>
      </c>
      <c r="D243" s="215" t="s">
        <v>118</v>
      </c>
      <c r="E243" s="215">
        <v>3</v>
      </c>
      <c r="F243" s="215">
        <v>3</v>
      </c>
      <c r="G243" s="215">
        <v>3</v>
      </c>
      <c r="H243" s="215">
        <v>0</v>
      </c>
      <c r="I243" s="215">
        <v>0</v>
      </c>
      <c r="J243" s="216">
        <v>0</v>
      </c>
    </row>
    <row r="244" spans="2:10" s="280" customFormat="1" ht="15.75">
      <c r="B244" s="281" t="s">
        <v>515</v>
      </c>
      <c r="C244" s="214" t="s">
        <v>116</v>
      </c>
      <c r="D244" s="215" t="s">
        <v>118</v>
      </c>
      <c r="E244" s="215">
        <v>3</v>
      </c>
      <c r="F244" s="215">
        <v>3</v>
      </c>
      <c r="G244" s="215">
        <v>3</v>
      </c>
      <c r="H244" s="215">
        <v>0</v>
      </c>
      <c r="I244" s="215">
        <v>0</v>
      </c>
      <c r="J244" s="216">
        <v>0</v>
      </c>
    </row>
    <row r="245" spans="2:10" s="280" customFormat="1" ht="15.75">
      <c r="B245" s="281" t="s">
        <v>516</v>
      </c>
      <c r="C245" s="214" t="s">
        <v>116</v>
      </c>
      <c r="D245" s="215" t="s">
        <v>118</v>
      </c>
      <c r="E245" s="215">
        <v>3</v>
      </c>
      <c r="F245" s="215">
        <v>3</v>
      </c>
      <c r="G245" s="215">
        <v>3</v>
      </c>
      <c r="H245" s="215">
        <v>0</v>
      </c>
      <c r="I245" s="215">
        <v>0</v>
      </c>
      <c r="J245" s="216">
        <v>0</v>
      </c>
    </row>
    <row r="246" spans="2:10" s="280" customFormat="1" ht="15.75">
      <c r="B246" s="281" t="s">
        <v>517</v>
      </c>
      <c r="C246" s="214" t="s">
        <v>116</v>
      </c>
      <c r="D246" s="215" t="s">
        <v>118</v>
      </c>
      <c r="E246" s="215">
        <v>3</v>
      </c>
      <c r="F246" s="215">
        <v>3</v>
      </c>
      <c r="G246" s="215">
        <v>3</v>
      </c>
      <c r="H246" s="215">
        <v>0</v>
      </c>
      <c r="I246" s="215">
        <v>0</v>
      </c>
      <c r="J246" s="216">
        <v>0</v>
      </c>
    </row>
    <row r="247" spans="2:10" s="280" customFormat="1" ht="15.75">
      <c r="B247" s="282" t="s">
        <v>518</v>
      </c>
      <c r="C247" s="283" t="s">
        <v>125</v>
      </c>
      <c r="D247" s="283" t="s">
        <v>118</v>
      </c>
      <c r="E247" s="283">
        <v>3</v>
      </c>
      <c r="F247" s="283">
        <v>0</v>
      </c>
      <c r="G247" s="283">
        <v>0</v>
      </c>
      <c r="H247" s="283">
        <v>3</v>
      </c>
      <c r="I247" s="283">
        <v>3</v>
      </c>
      <c r="J247" s="284">
        <v>3</v>
      </c>
    </row>
    <row r="248" spans="2:10" s="280" customFormat="1" ht="15.75">
      <c r="B248" s="282" t="s">
        <v>519</v>
      </c>
      <c r="C248" s="283" t="s">
        <v>125</v>
      </c>
      <c r="D248" s="283" t="s">
        <v>118</v>
      </c>
      <c r="E248" s="283">
        <v>3</v>
      </c>
      <c r="F248" s="283">
        <v>0</v>
      </c>
      <c r="G248" s="283">
        <v>0</v>
      </c>
      <c r="H248" s="283">
        <v>3</v>
      </c>
      <c r="I248" s="283">
        <v>3</v>
      </c>
      <c r="J248" s="284">
        <v>3</v>
      </c>
    </row>
    <row r="249" spans="2:10" s="280" customFormat="1" ht="15.75">
      <c r="B249" s="282" t="s">
        <v>520</v>
      </c>
      <c r="C249" s="283" t="s">
        <v>125</v>
      </c>
      <c r="D249" s="283" t="s">
        <v>118</v>
      </c>
      <c r="E249" s="283">
        <v>3</v>
      </c>
      <c r="F249" s="283">
        <v>0</v>
      </c>
      <c r="G249" s="283">
        <v>0</v>
      </c>
      <c r="H249" s="283">
        <v>3</v>
      </c>
      <c r="I249" s="283">
        <v>3</v>
      </c>
      <c r="J249" s="284">
        <v>3</v>
      </c>
    </row>
    <row r="250" spans="2:10" s="280" customFormat="1" ht="15.75">
      <c r="B250" s="282" t="s">
        <v>521</v>
      </c>
      <c r="C250" s="283" t="s">
        <v>125</v>
      </c>
      <c r="D250" s="283" t="s">
        <v>118</v>
      </c>
      <c r="E250" s="283">
        <v>3</v>
      </c>
      <c r="F250" s="283">
        <v>0</v>
      </c>
      <c r="G250" s="283">
        <v>0</v>
      </c>
      <c r="H250" s="283">
        <v>3</v>
      </c>
      <c r="I250" s="283">
        <v>3</v>
      </c>
      <c r="J250" s="284">
        <v>3</v>
      </c>
    </row>
    <row r="251" spans="2:10" s="280" customFormat="1" ht="15.75">
      <c r="B251" s="282" t="s">
        <v>522</v>
      </c>
      <c r="C251" s="283" t="s">
        <v>125</v>
      </c>
      <c r="D251" s="283" t="s">
        <v>118</v>
      </c>
      <c r="E251" s="283">
        <v>3</v>
      </c>
      <c r="F251" s="283">
        <v>0</v>
      </c>
      <c r="G251" s="283">
        <v>0</v>
      </c>
      <c r="H251" s="283">
        <v>3</v>
      </c>
      <c r="I251" s="283">
        <v>3</v>
      </c>
      <c r="J251" s="284">
        <v>3</v>
      </c>
    </row>
    <row r="252" spans="2:10" s="280" customFormat="1" ht="15.75">
      <c r="B252" s="282" t="s">
        <v>523</v>
      </c>
      <c r="C252" s="283" t="s">
        <v>125</v>
      </c>
      <c r="D252" s="283" t="s">
        <v>118</v>
      </c>
      <c r="E252" s="283">
        <v>3</v>
      </c>
      <c r="F252" s="283">
        <v>0</v>
      </c>
      <c r="G252" s="283">
        <v>0</v>
      </c>
      <c r="H252" s="283">
        <v>3</v>
      </c>
      <c r="I252" s="283">
        <v>3</v>
      </c>
      <c r="J252" s="284">
        <v>3</v>
      </c>
    </row>
    <row r="253" spans="2:10" s="280" customFormat="1" ht="15.75">
      <c r="B253" s="282" t="s">
        <v>524</v>
      </c>
      <c r="C253" s="283" t="s">
        <v>125</v>
      </c>
      <c r="D253" s="283" t="s">
        <v>118</v>
      </c>
      <c r="E253" s="283">
        <v>3</v>
      </c>
      <c r="F253" s="283">
        <v>0</v>
      </c>
      <c r="G253" s="283">
        <v>0</v>
      </c>
      <c r="H253" s="283">
        <v>3</v>
      </c>
      <c r="I253" s="283">
        <v>3</v>
      </c>
      <c r="J253" s="284">
        <v>3</v>
      </c>
    </row>
    <row r="254" spans="2:10" s="280" customFormat="1" ht="15.75">
      <c r="B254" s="282" t="s">
        <v>525</v>
      </c>
      <c r="C254" s="283" t="s">
        <v>125</v>
      </c>
      <c r="D254" s="283" t="s">
        <v>118</v>
      </c>
      <c r="E254" s="283">
        <v>3</v>
      </c>
      <c r="F254" s="283">
        <v>0</v>
      </c>
      <c r="G254" s="283">
        <v>0</v>
      </c>
      <c r="H254" s="283">
        <v>3</v>
      </c>
      <c r="I254" s="283">
        <v>3</v>
      </c>
      <c r="J254" s="284">
        <v>3</v>
      </c>
    </row>
    <row r="255" spans="2:10" s="280" customFormat="1" ht="15.75">
      <c r="B255" s="282" t="s">
        <v>526</v>
      </c>
      <c r="C255" s="283" t="s">
        <v>125</v>
      </c>
      <c r="D255" s="283" t="s">
        <v>118</v>
      </c>
      <c r="E255" s="283">
        <v>3</v>
      </c>
      <c r="F255" s="283">
        <v>0</v>
      </c>
      <c r="G255" s="283">
        <v>0</v>
      </c>
      <c r="H255" s="283">
        <v>3</v>
      </c>
      <c r="I255" s="283">
        <v>3</v>
      </c>
      <c r="J255" s="284">
        <v>3</v>
      </c>
    </row>
    <row r="256" spans="2:10" s="280" customFormat="1" ht="15.75">
      <c r="B256" s="282" t="s">
        <v>527</v>
      </c>
      <c r="C256" s="283" t="s">
        <v>125</v>
      </c>
      <c r="D256" s="283" t="s">
        <v>118</v>
      </c>
      <c r="E256" s="283">
        <v>3</v>
      </c>
      <c r="F256" s="283">
        <v>0</v>
      </c>
      <c r="G256" s="283">
        <v>0</v>
      </c>
      <c r="H256" s="283">
        <v>3</v>
      </c>
      <c r="I256" s="283">
        <v>3</v>
      </c>
      <c r="J256" s="284">
        <v>3</v>
      </c>
    </row>
    <row r="257" spans="2:10" s="280" customFormat="1" ht="15.75">
      <c r="B257" s="281" t="s">
        <v>528</v>
      </c>
      <c r="C257" s="214" t="s">
        <v>132</v>
      </c>
      <c r="D257" s="215" t="s">
        <v>118</v>
      </c>
      <c r="E257" s="215">
        <v>6</v>
      </c>
      <c r="F257" s="215">
        <v>0</v>
      </c>
      <c r="G257" s="215">
        <v>0</v>
      </c>
      <c r="H257" s="215">
        <v>6</v>
      </c>
      <c r="I257" s="215">
        <v>6</v>
      </c>
      <c r="J257" s="216">
        <v>6</v>
      </c>
    </row>
    <row r="258" spans="2:10" s="280" customFormat="1" ht="15.75">
      <c r="B258" s="281" t="s">
        <v>529</v>
      </c>
      <c r="C258" s="214" t="s">
        <v>132</v>
      </c>
      <c r="D258" s="215" t="s">
        <v>118</v>
      </c>
      <c r="E258" s="215">
        <v>6</v>
      </c>
      <c r="F258" s="215">
        <v>0</v>
      </c>
      <c r="G258" s="215">
        <v>0</v>
      </c>
      <c r="H258" s="215">
        <v>6</v>
      </c>
      <c r="I258" s="215">
        <v>6</v>
      </c>
      <c r="J258" s="216">
        <v>6</v>
      </c>
    </row>
    <row r="259" spans="2:10" s="280" customFormat="1" ht="15.75">
      <c r="B259" s="281" t="s">
        <v>530</v>
      </c>
      <c r="C259" s="214" t="s">
        <v>132</v>
      </c>
      <c r="D259" s="215" t="s">
        <v>118</v>
      </c>
      <c r="E259" s="215">
        <v>6</v>
      </c>
      <c r="F259" s="215">
        <v>0</v>
      </c>
      <c r="G259" s="215">
        <v>0</v>
      </c>
      <c r="H259" s="215">
        <v>6</v>
      </c>
      <c r="I259" s="215">
        <v>6</v>
      </c>
      <c r="J259" s="216">
        <v>6</v>
      </c>
    </row>
    <row r="260" spans="2:10" s="280" customFormat="1" ht="15.75">
      <c r="B260" s="281" t="s">
        <v>531</v>
      </c>
      <c r="C260" s="214" t="s">
        <v>132</v>
      </c>
      <c r="D260" s="215" t="s">
        <v>118</v>
      </c>
      <c r="E260" s="215">
        <v>6</v>
      </c>
      <c r="F260" s="215">
        <v>0</v>
      </c>
      <c r="G260" s="215">
        <v>0</v>
      </c>
      <c r="H260" s="215">
        <v>6</v>
      </c>
      <c r="I260" s="215">
        <v>6</v>
      </c>
      <c r="J260" s="216">
        <v>6</v>
      </c>
    </row>
    <row r="261" spans="2:10" s="280" customFormat="1" ht="15.75">
      <c r="B261" s="281" t="s">
        <v>532</v>
      </c>
      <c r="C261" s="214" t="s">
        <v>132</v>
      </c>
      <c r="D261" s="215" t="s">
        <v>118</v>
      </c>
      <c r="E261" s="215">
        <v>6</v>
      </c>
      <c r="F261" s="215">
        <v>0</v>
      </c>
      <c r="G261" s="215">
        <v>0</v>
      </c>
      <c r="H261" s="215">
        <v>6</v>
      </c>
      <c r="I261" s="215">
        <v>6</v>
      </c>
      <c r="J261" s="216">
        <v>6</v>
      </c>
    </row>
    <row r="262" spans="2:10" s="280" customFormat="1" ht="15.75">
      <c r="B262" s="281" t="s">
        <v>533</v>
      </c>
      <c r="C262" s="214" t="s">
        <v>132</v>
      </c>
      <c r="D262" s="215" t="s">
        <v>118</v>
      </c>
      <c r="E262" s="215">
        <v>6</v>
      </c>
      <c r="F262" s="215">
        <v>0</v>
      </c>
      <c r="G262" s="215">
        <v>0</v>
      </c>
      <c r="H262" s="215">
        <v>6</v>
      </c>
      <c r="I262" s="215">
        <v>6</v>
      </c>
      <c r="J262" s="216">
        <v>6</v>
      </c>
    </row>
    <row r="263" spans="2:10" s="280" customFormat="1" ht="15.75">
      <c r="B263" s="281" t="s">
        <v>534</v>
      </c>
      <c r="C263" s="214" t="s">
        <v>132</v>
      </c>
      <c r="D263" s="215" t="s">
        <v>118</v>
      </c>
      <c r="E263" s="215">
        <v>6</v>
      </c>
      <c r="F263" s="215">
        <v>0</v>
      </c>
      <c r="G263" s="215">
        <v>0</v>
      </c>
      <c r="H263" s="215">
        <v>6</v>
      </c>
      <c r="I263" s="215">
        <v>6</v>
      </c>
      <c r="J263" s="216">
        <v>6</v>
      </c>
    </row>
    <row r="264" spans="2:10" s="280" customFormat="1" ht="15.75">
      <c r="B264" s="281" t="s">
        <v>535</v>
      </c>
      <c r="C264" s="214" t="s">
        <v>132</v>
      </c>
      <c r="D264" s="215" t="s">
        <v>118</v>
      </c>
      <c r="E264" s="215">
        <v>6</v>
      </c>
      <c r="F264" s="215">
        <v>0</v>
      </c>
      <c r="G264" s="215">
        <v>0</v>
      </c>
      <c r="H264" s="215">
        <v>6</v>
      </c>
      <c r="I264" s="215">
        <v>6</v>
      </c>
      <c r="J264" s="216">
        <v>6</v>
      </c>
    </row>
    <row r="265" spans="2:10" s="280" customFormat="1" ht="15.75">
      <c r="B265" s="281" t="s">
        <v>536</v>
      </c>
      <c r="C265" s="214" t="s">
        <v>132</v>
      </c>
      <c r="D265" s="215" t="s">
        <v>118</v>
      </c>
      <c r="E265" s="215">
        <v>6</v>
      </c>
      <c r="F265" s="215">
        <v>0</v>
      </c>
      <c r="G265" s="215">
        <v>0</v>
      </c>
      <c r="H265" s="215">
        <v>6</v>
      </c>
      <c r="I265" s="215">
        <v>6</v>
      </c>
      <c r="J265" s="216">
        <v>6</v>
      </c>
    </row>
    <row r="266" spans="2:10" s="280" customFormat="1" ht="15.75">
      <c r="B266" s="281" t="s">
        <v>537</v>
      </c>
      <c r="C266" s="214" t="s">
        <v>132</v>
      </c>
      <c r="D266" s="215" t="s">
        <v>118</v>
      </c>
      <c r="E266" s="215">
        <v>6</v>
      </c>
      <c r="F266" s="215">
        <v>0</v>
      </c>
      <c r="G266" s="215">
        <v>0</v>
      </c>
      <c r="H266" s="215">
        <v>6</v>
      </c>
      <c r="I266" s="215">
        <v>6</v>
      </c>
      <c r="J266" s="216">
        <v>6</v>
      </c>
    </row>
    <row r="267" spans="2:10" s="280" customFormat="1" ht="15.75">
      <c r="B267" s="281" t="s">
        <v>538</v>
      </c>
      <c r="C267" s="214" t="s">
        <v>132</v>
      </c>
      <c r="D267" s="215" t="s">
        <v>118</v>
      </c>
      <c r="E267" s="215">
        <v>6</v>
      </c>
      <c r="F267" s="215">
        <v>0</v>
      </c>
      <c r="G267" s="215">
        <v>0</v>
      </c>
      <c r="H267" s="215">
        <v>6</v>
      </c>
      <c r="I267" s="215">
        <v>6</v>
      </c>
      <c r="J267" s="216">
        <v>6</v>
      </c>
    </row>
    <row r="268" spans="2:10" s="280" customFormat="1" ht="15.75">
      <c r="B268" s="281" t="s">
        <v>539</v>
      </c>
      <c r="C268" s="214" t="s">
        <v>132</v>
      </c>
      <c r="D268" s="215" t="s">
        <v>118</v>
      </c>
      <c r="E268" s="215">
        <v>6</v>
      </c>
      <c r="F268" s="215">
        <v>0</v>
      </c>
      <c r="G268" s="215">
        <v>0</v>
      </c>
      <c r="H268" s="215">
        <v>6</v>
      </c>
      <c r="I268" s="215">
        <v>6</v>
      </c>
      <c r="J268" s="216">
        <v>6</v>
      </c>
    </row>
    <row r="269" spans="2:10" s="280" customFormat="1" ht="15.75">
      <c r="B269" s="281" t="s">
        <v>540</v>
      </c>
      <c r="C269" s="214" t="s">
        <v>132</v>
      </c>
      <c r="D269" s="215" t="s">
        <v>118</v>
      </c>
      <c r="E269" s="215">
        <v>6</v>
      </c>
      <c r="F269" s="215">
        <v>0</v>
      </c>
      <c r="G269" s="215">
        <v>0</v>
      </c>
      <c r="H269" s="215">
        <v>6</v>
      </c>
      <c r="I269" s="215">
        <v>6</v>
      </c>
      <c r="J269" s="216">
        <v>6</v>
      </c>
    </row>
    <row r="270" spans="2:10" s="280" customFormat="1" ht="15.75">
      <c r="B270" s="281" t="s">
        <v>541</v>
      </c>
      <c r="C270" s="214" t="s">
        <v>132</v>
      </c>
      <c r="D270" s="215" t="s">
        <v>118</v>
      </c>
      <c r="E270" s="215">
        <v>6</v>
      </c>
      <c r="F270" s="215">
        <v>0</v>
      </c>
      <c r="G270" s="215">
        <v>0</v>
      </c>
      <c r="H270" s="215">
        <v>6</v>
      </c>
      <c r="I270" s="215">
        <v>6</v>
      </c>
      <c r="J270" s="216">
        <v>6</v>
      </c>
    </row>
    <row r="271" spans="2:10" s="280" customFormat="1" ht="15.75">
      <c r="B271" s="281" t="s">
        <v>542</v>
      </c>
      <c r="C271" s="214" t="s">
        <v>132</v>
      </c>
      <c r="D271" s="215" t="s">
        <v>118</v>
      </c>
      <c r="E271" s="215">
        <v>6</v>
      </c>
      <c r="F271" s="215">
        <v>0</v>
      </c>
      <c r="G271" s="215">
        <v>0</v>
      </c>
      <c r="H271" s="215">
        <v>6</v>
      </c>
      <c r="I271" s="215">
        <v>6</v>
      </c>
      <c r="J271" s="216">
        <v>6</v>
      </c>
    </row>
    <row r="272" spans="2:10" s="280" customFormat="1" ht="15.75">
      <c r="B272" s="282" t="s">
        <v>543</v>
      </c>
      <c r="C272" s="283" t="s">
        <v>124</v>
      </c>
      <c r="D272" s="283" t="s">
        <v>118</v>
      </c>
      <c r="E272" s="283">
        <v>9</v>
      </c>
      <c r="F272" s="283">
        <v>9</v>
      </c>
      <c r="G272" s="283">
        <v>9</v>
      </c>
      <c r="H272" s="283">
        <v>9</v>
      </c>
      <c r="I272" s="283">
        <v>9</v>
      </c>
      <c r="J272" s="284">
        <v>9</v>
      </c>
    </row>
    <row r="273" spans="2:10" s="280" customFormat="1" ht="15.75">
      <c r="B273" s="282" t="s">
        <v>544</v>
      </c>
      <c r="C273" s="283" t="s">
        <v>124</v>
      </c>
      <c r="D273" s="283" t="s">
        <v>118</v>
      </c>
      <c r="E273" s="283">
        <v>9</v>
      </c>
      <c r="F273" s="283">
        <v>9</v>
      </c>
      <c r="G273" s="283">
        <v>9</v>
      </c>
      <c r="H273" s="283">
        <v>9</v>
      </c>
      <c r="I273" s="283">
        <v>9</v>
      </c>
      <c r="J273" s="284">
        <v>9</v>
      </c>
    </row>
    <row r="274" spans="2:10" s="280" customFormat="1" ht="15.75">
      <c r="B274" s="282" t="s">
        <v>545</v>
      </c>
      <c r="C274" s="283" t="s">
        <v>124</v>
      </c>
      <c r="D274" s="283" t="s">
        <v>118</v>
      </c>
      <c r="E274" s="283">
        <v>9</v>
      </c>
      <c r="F274" s="283">
        <v>9</v>
      </c>
      <c r="G274" s="283">
        <v>9</v>
      </c>
      <c r="H274" s="283">
        <v>9</v>
      </c>
      <c r="I274" s="283">
        <v>9</v>
      </c>
      <c r="J274" s="284">
        <v>9</v>
      </c>
    </row>
    <row r="275" spans="2:10" s="280" customFormat="1" ht="15.75">
      <c r="B275" s="282" t="s">
        <v>546</v>
      </c>
      <c r="C275" s="283" t="s">
        <v>124</v>
      </c>
      <c r="D275" s="283" t="s">
        <v>118</v>
      </c>
      <c r="E275" s="283">
        <v>9</v>
      </c>
      <c r="F275" s="283">
        <v>9</v>
      </c>
      <c r="G275" s="283">
        <v>9</v>
      </c>
      <c r="H275" s="283">
        <v>9</v>
      </c>
      <c r="I275" s="283">
        <v>9</v>
      </c>
      <c r="J275" s="284">
        <v>9</v>
      </c>
    </row>
    <row r="276" spans="2:10" s="280" customFormat="1" ht="15.75">
      <c r="B276" s="282" t="s">
        <v>547</v>
      </c>
      <c r="C276" s="283" t="s">
        <v>124</v>
      </c>
      <c r="D276" s="283" t="s">
        <v>118</v>
      </c>
      <c r="E276" s="283">
        <v>9</v>
      </c>
      <c r="F276" s="283">
        <v>9</v>
      </c>
      <c r="G276" s="283">
        <v>9</v>
      </c>
      <c r="H276" s="283">
        <v>9</v>
      </c>
      <c r="I276" s="283">
        <v>9</v>
      </c>
      <c r="J276" s="284">
        <v>9</v>
      </c>
    </row>
    <row r="277" spans="2:10" s="280" customFormat="1" ht="15.75">
      <c r="B277" s="282" t="s">
        <v>548</v>
      </c>
      <c r="C277" s="283" t="s">
        <v>124</v>
      </c>
      <c r="D277" s="283" t="s">
        <v>118</v>
      </c>
      <c r="E277" s="283">
        <v>9</v>
      </c>
      <c r="F277" s="283">
        <v>9</v>
      </c>
      <c r="G277" s="283">
        <v>9</v>
      </c>
      <c r="H277" s="283">
        <v>9</v>
      </c>
      <c r="I277" s="283">
        <v>9</v>
      </c>
      <c r="J277" s="284">
        <v>9</v>
      </c>
    </row>
    <row r="278" spans="2:10" s="280" customFormat="1" ht="15.75">
      <c r="B278" s="282" t="s">
        <v>549</v>
      </c>
      <c r="C278" s="283" t="s">
        <v>124</v>
      </c>
      <c r="D278" s="283" t="s">
        <v>118</v>
      </c>
      <c r="E278" s="283">
        <v>9</v>
      </c>
      <c r="F278" s="283">
        <v>9</v>
      </c>
      <c r="G278" s="283">
        <v>9</v>
      </c>
      <c r="H278" s="283">
        <v>9</v>
      </c>
      <c r="I278" s="283">
        <v>9</v>
      </c>
      <c r="J278" s="284">
        <v>9</v>
      </c>
    </row>
    <row r="279" spans="2:10" s="280" customFormat="1" ht="15.75">
      <c r="B279" s="282" t="s">
        <v>550</v>
      </c>
      <c r="C279" s="283" t="s">
        <v>124</v>
      </c>
      <c r="D279" s="283" t="s">
        <v>118</v>
      </c>
      <c r="E279" s="283">
        <v>9</v>
      </c>
      <c r="F279" s="283">
        <v>9</v>
      </c>
      <c r="G279" s="283">
        <v>9</v>
      </c>
      <c r="H279" s="283">
        <v>9</v>
      </c>
      <c r="I279" s="283">
        <v>9</v>
      </c>
      <c r="J279" s="284">
        <v>9</v>
      </c>
    </row>
    <row r="280" spans="2:10" s="280" customFormat="1" ht="15.75">
      <c r="B280" s="282" t="s">
        <v>551</v>
      </c>
      <c r="C280" s="283" t="s">
        <v>124</v>
      </c>
      <c r="D280" s="283" t="s">
        <v>118</v>
      </c>
      <c r="E280" s="283">
        <v>9</v>
      </c>
      <c r="F280" s="283">
        <v>9</v>
      </c>
      <c r="G280" s="283">
        <v>9</v>
      </c>
      <c r="H280" s="283">
        <v>9</v>
      </c>
      <c r="I280" s="283">
        <v>9</v>
      </c>
      <c r="J280" s="284">
        <v>9</v>
      </c>
    </row>
    <row r="281" spans="2:10" s="280" customFormat="1" ht="15.75">
      <c r="B281" s="282" t="s">
        <v>552</v>
      </c>
      <c r="C281" s="283" t="s">
        <v>124</v>
      </c>
      <c r="D281" s="283" t="s">
        <v>118</v>
      </c>
      <c r="E281" s="283">
        <v>9</v>
      </c>
      <c r="F281" s="283">
        <v>9</v>
      </c>
      <c r="G281" s="283">
        <v>9</v>
      </c>
      <c r="H281" s="283">
        <v>9</v>
      </c>
      <c r="I281" s="283">
        <v>9</v>
      </c>
      <c r="J281" s="284">
        <v>9</v>
      </c>
    </row>
    <row r="282" spans="2:10" s="280" customFormat="1" ht="15.75">
      <c r="B282" s="281" t="s">
        <v>553</v>
      </c>
      <c r="C282" s="214" t="s">
        <v>140</v>
      </c>
      <c r="D282" s="215" t="s">
        <v>784</v>
      </c>
      <c r="E282" s="215">
        <v>3</v>
      </c>
      <c r="F282" s="215">
        <v>3</v>
      </c>
      <c r="G282" s="215">
        <v>3</v>
      </c>
      <c r="H282" s="215">
        <v>0</v>
      </c>
      <c r="I282" s="215">
        <v>0</v>
      </c>
      <c r="J282" s="216">
        <v>0</v>
      </c>
    </row>
    <row r="283" spans="2:10" s="280" customFormat="1" ht="15.75">
      <c r="B283" s="281" t="s">
        <v>554</v>
      </c>
      <c r="C283" s="214" t="s">
        <v>140</v>
      </c>
      <c r="D283" s="215" t="s">
        <v>784</v>
      </c>
      <c r="E283" s="215">
        <v>3</v>
      </c>
      <c r="F283" s="215">
        <v>3</v>
      </c>
      <c r="G283" s="215">
        <v>3</v>
      </c>
      <c r="H283" s="215">
        <v>0</v>
      </c>
      <c r="I283" s="215">
        <v>0</v>
      </c>
      <c r="J283" s="216">
        <v>0</v>
      </c>
    </row>
    <row r="284" spans="2:10" s="280" customFormat="1" ht="15.75">
      <c r="B284" s="281" t="s">
        <v>555</v>
      </c>
      <c r="C284" s="214" t="s">
        <v>140</v>
      </c>
      <c r="D284" s="215" t="s">
        <v>784</v>
      </c>
      <c r="E284" s="215">
        <v>3</v>
      </c>
      <c r="F284" s="215">
        <v>3</v>
      </c>
      <c r="G284" s="215">
        <v>3</v>
      </c>
      <c r="H284" s="215">
        <v>0</v>
      </c>
      <c r="I284" s="215">
        <v>0</v>
      </c>
      <c r="J284" s="216">
        <v>0</v>
      </c>
    </row>
    <row r="285" spans="2:10" s="280" customFormat="1" ht="15.75">
      <c r="B285" s="281" t="s">
        <v>556</v>
      </c>
      <c r="C285" s="214" t="s">
        <v>140</v>
      </c>
      <c r="D285" s="215" t="s">
        <v>784</v>
      </c>
      <c r="E285" s="215">
        <v>3</v>
      </c>
      <c r="F285" s="215">
        <v>3</v>
      </c>
      <c r="G285" s="215">
        <v>3</v>
      </c>
      <c r="H285" s="215">
        <v>0</v>
      </c>
      <c r="I285" s="215">
        <v>0</v>
      </c>
      <c r="J285" s="216">
        <v>0</v>
      </c>
    </row>
    <row r="286" spans="2:10" s="280" customFormat="1" ht="15.75">
      <c r="B286" s="281" t="s">
        <v>557</v>
      </c>
      <c r="C286" s="214" t="s">
        <v>140</v>
      </c>
      <c r="D286" s="215" t="s">
        <v>784</v>
      </c>
      <c r="E286" s="215">
        <v>3</v>
      </c>
      <c r="F286" s="215">
        <v>3</v>
      </c>
      <c r="G286" s="215">
        <v>3</v>
      </c>
      <c r="H286" s="215">
        <v>0</v>
      </c>
      <c r="I286" s="215">
        <v>0</v>
      </c>
      <c r="J286" s="216">
        <v>0</v>
      </c>
    </row>
    <row r="287" spans="2:10" s="280" customFormat="1" ht="15.75">
      <c r="B287" s="281" t="s">
        <v>558</v>
      </c>
      <c r="C287" s="214" t="s">
        <v>140</v>
      </c>
      <c r="D287" s="215" t="s">
        <v>784</v>
      </c>
      <c r="E287" s="215">
        <v>3</v>
      </c>
      <c r="F287" s="215">
        <v>3</v>
      </c>
      <c r="G287" s="215">
        <v>3</v>
      </c>
      <c r="H287" s="215">
        <v>0</v>
      </c>
      <c r="I287" s="215">
        <v>0</v>
      </c>
      <c r="J287" s="216">
        <v>0</v>
      </c>
    </row>
    <row r="288" spans="2:10" s="280" customFormat="1" ht="15.75">
      <c r="B288" s="281" t="s">
        <v>559</v>
      </c>
      <c r="C288" s="214" t="s">
        <v>140</v>
      </c>
      <c r="D288" s="215" t="s">
        <v>784</v>
      </c>
      <c r="E288" s="215">
        <v>3</v>
      </c>
      <c r="F288" s="215">
        <v>3</v>
      </c>
      <c r="G288" s="215">
        <v>3</v>
      </c>
      <c r="H288" s="215">
        <v>0</v>
      </c>
      <c r="I288" s="215">
        <v>0</v>
      </c>
      <c r="J288" s="216">
        <v>0</v>
      </c>
    </row>
    <row r="289" spans="2:10" s="280" customFormat="1" ht="15.75">
      <c r="B289" s="281" t="s">
        <v>560</v>
      </c>
      <c r="C289" s="214" t="s">
        <v>140</v>
      </c>
      <c r="D289" s="215" t="s">
        <v>784</v>
      </c>
      <c r="E289" s="215">
        <v>3</v>
      </c>
      <c r="F289" s="215">
        <v>3</v>
      </c>
      <c r="G289" s="215">
        <v>3</v>
      </c>
      <c r="H289" s="215">
        <v>0</v>
      </c>
      <c r="I289" s="215">
        <v>0</v>
      </c>
      <c r="J289" s="216">
        <v>0</v>
      </c>
    </row>
    <row r="290" spans="2:10" s="280" customFormat="1" ht="15.75">
      <c r="B290" s="282" t="s">
        <v>561</v>
      </c>
      <c r="C290" s="283" t="s">
        <v>141</v>
      </c>
      <c r="D290" s="283" t="s">
        <v>785</v>
      </c>
      <c r="E290" s="283">
        <v>3</v>
      </c>
      <c r="F290" s="283">
        <v>3</v>
      </c>
      <c r="G290" s="283">
        <v>3</v>
      </c>
      <c r="H290" s="283">
        <v>0</v>
      </c>
      <c r="I290" s="283">
        <v>0</v>
      </c>
      <c r="J290" s="284">
        <v>0</v>
      </c>
    </row>
    <row r="291" spans="2:10" s="280" customFormat="1" ht="15.75">
      <c r="B291" s="282" t="s">
        <v>562</v>
      </c>
      <c r="C291" s="283" t="s">
        <v>141</v>
      </c>
      <c r="D291" s="283" t="s">
        <v>785</v>
      </c>
      <c r="E291" s="283">
        <v>3</v>
      </c>
      <c r="F291" s="283">
        <v>3</v>
      </c>
      <c r="G291" s="283">
        <v>3</v>
      </c>
      <c r="H291" s="283">
        <v>0</v>
      </c>
      <c r="I291" s="283">
        <v>0</v>
      </c>
      <c r="J291" s="284">
        <v>0</v>
      </c>
    </row>
    <row r="292" spans="2:10" s="280" customFormat="1" ht="15.75">
      <c r="B292" s="282" t="s">
        <v>563</v>
      </c>
      <c r="C292" s="283" t="s">
        <v>141</v>
      </c>
      <c r="D292" s="283" t="s">
        <v>785</v>
      </c>
      <c r="E292" s="283">
        <v>3</v>
      </c>
      <c r="F292" s="283">
        <v>3</v>
      </c>
      <c r="G292" s="283">
        <v>3</v>
      </c>
      <c r="H292" s="283">
        <v>0</v>
      </c>
      <c r="I292" s="283">
        <v>0</v>
      </c>
      <c r="J292" s="284">
        <v>0</v>
      </c>
    </row>
    <row r="293" spans="2:10" s="280" customFormat="1" ht="15.75">
      <c r="B293" s="282" t="s">
        <v>564</v>
      </c>
      <c r="C293" s="283" t="s">
        <v>141</v>
      </c>
      <c r="D293" s="283" t="s">
        <v>785</v>
      </c>
      <c r="E293" s="283">
        <v>3</v>
      </c>
      <c r="F293" s="283">
        <v>3</v>
      </c>
      <c r="G293" s="283">
        <v>3</v>
      </c>
      <c r="H293" s="283">
        <v>0</v>
      </c>
      <c r="I293" s="283">
        <v>0</v>
      </c>
      <c r="J293" s="284">
        <v>0</v>
      </c>
    </row>
    <row r="294" spans="2:10" s="280" customFormat="1" ht="15.75">
      <c r="B294" s="282" t="s">
        <v>565</v>
      </c>
      <c r="C294" s="283" t="s">
        <v>141</v>
      </c>
      <c r="D294" s="283" t="s">
        <v>785</v>
      </c>
      <c r="E294" s="283">
        <v>3</v>
      </c>
      <c r="F294" s="283">
        <v>3</v>
      </c>
      <c r="G294" s="283">
        <v>3</v>
      </c>
      <c r="H294" s="283">
        <v>0</v>
      </c>
      <c r="I294" s="283">
        <v>0</v>
      </c>
      <c r="J294" s="284">
        <v>0</v>
      </c>
    </row>
    <row r="295" spans="2:10" s="280" customFormat="1" ht="15.75">
      <c r="B295" s="281" t="s">
        <v>566</v>
      </c>
      <c r="C295" s="214" t="s">
        <v>142</v>
      </c>
      <c r="D295" s="215" t="s">
        <v>785</v>
      </c>
      <c r="E295" s="215">
        <v>3</v>
      </c>
      <c r="F295" s="215">
        <v>3</v>
      </c>
      <c r="G295" s="215">
        <v>3</v>
      </c>
      <c r="H295" s="215">
        <v>0</v>
      </c>
      <c r="I295" s="215">
        <v>0</v>
      </c>
      <c r="J295" s="216">
        <v>0</v>
      </c>
    </row>
    <row r="296" spans="2:10" s="280" customFormat="1" ht="15.75">
      <c r="B296" s="281" t="s">
        <v>567</v>
      </c>
      <c r="C296" s="214" t="s">
        <v>142</v>
      </c>
      <c r="D296" s="215" t="s">
        <v>785</v>
      </c>
      <c r="E296" s="215">
        <v>3</v>
      </c>
      <c r="F296" s="215">
        <v>3</v>
      </c>
      <c r="G296" s="215">
        <v>3</v>
      </c>
      <c r="H296" s="215">
        <v>0</v>
      </c>
      <c r="I296" s="215">
        <v>0</v>
      </c>
      <c r="J296" s="216">
        <v>0</v>
      </c>
    </row>
    <row r="297" spans="2:10" s="280" customFormat="1" ht="15.75">
      <c r="B297" s="281" t="s">
        <v>568</v>
      </c>
      <c r="C297" s="214" t="s">
        <v>142</v>
      </c>
      <c r="D297" s="215" t="s">
        <v>785</v>
      </c>
      <c r="E297" s="215">
        <v>3</v>
      </c>
      <c r="F297" s="215">
        <v>3</v>
      </c>
      <c r="G297" s="215">
        <v>3</v>
      </c>
      <c r="H297" s="215">
        <v>0</v>
      </c>
      <c r="I297" s="215">
        <v>0</v>
      </c>
      <c r="J297" s="216">
        <v>0</v>
      </c>
    </row>
    <row r="298" spans="2:10" s="280" customFormat="1" ht="15.75">
      <c r="B298" s="281" t="s">
        <v>569</v>
      </c>
      <c r="C298" s="214" t="s">
        <v>142</v>
      </c>
      <c r="D298" s="215" t="s">
        <v>785</v>
      </c>
      <c r="E298" s="215">
        <v>3</v>
      </c>
      <c r="F298" s="215">
        <v>3</v>
      </c>
      <c r="G298" s="215">
        <v>3</v>
      </c>
      <c r="H298" s="215">
        <v>0</v>
      </c>
      <c r="I298" s="215">
        <v>0</v>
      </c>
      <c r="J298" s="216">
        <v>0</v>
      </c>
    </row>
    <row r="299" spans="2:10" s="280" customFormat="1" ht="15.75">
      <c r="B299" s="281" t="s">
        <v>570</v>
      </c>
      <c r="C299" s="214" t="s">
        <v>142</v>
      </c>
      <c r="D299" s="215" t="s">
        <v>785</v>
      </c>
      <c r="E299" s="215">
        <v>3</v>
      </c>
      <c r="F299" s="215">
        <v>3</v>
      </c>
      <c r="G299" s="215">
        <v>3</v>
      </c>
      <c r="H299" s="215">
        <v>0</v>
      </c>
      <c r="I299" s="215">
        <v>0</v>
      </c>
      <c r="J299" s="216">
        <v>0</v>
      </c>
    </row>
    <row r="300" spans="2:10" s="280" customFormat="1" ht="15.75">
      <c r="B300" s="282" t="s">
        <v>571</v>
      </c>
      <c r="C300" s="283" t="s">
        <v>572</v>
      </c>
      <c r="D300" s="283" t="s">
        <v>783</v>
      </c>
      <c r="E300" s="283">
        <v>3</v>
      </c>
      <c r="F300" s="283">
        <v>3</v>
      </c>
      <c r="G300" s="283">
        <v>3</v>
      </c>
      <c r="H300" s="283">
        <v>0</v>
      </c>
      <c r="I300" s="283">
        <v>0</v>
      </c>
      <c r="J300" s="284">
        <v>0</v>
      </c>
    </row>
    <row r="301" spans="2:10" s="280" customFormat="1" ht="15.75">
      <c r="B301" s="282" t="s">
        <v>573</v>
      </c>
      <c r="C301" s="283" t="s">
        <v>572</v>
      </c>
      <c r="D301" s="283" t="s">
        <v>783</v>
      </c>
      <c r="E301" s="283">
        <v>3</v>
      </c>
      <c r="F301" s="283">
        <v>3</v>
      </c>
      <c r="G301" s="283">
        <v>3</v>
      </c>
      <c r="H301" s="283">
        <v>0</v>
      </c>
      <c r="I301" s="283">
        <v>0</v>
      </c>
      <c r="J301" s="284">
        <v>0</v>
      </c>
    </row>
    <row r="302" spans="2:10" s="280" customFormat="1" ht="15.75">
      <c r="B302" s="282" t="s">
        <v>574</v>
      </c>
      <c r="C302" s="283" t="s">
        <v>572</v>
      </c>
      <c r="D302" s="283" t="s">
        <v>783</v>
      </c>
      <c r="E302" s="283">
        <v>3</v>
      </c>
      <c r="F302" s="283">
        <v>3</v>
      </c>
      <c r="G302" s="283">
        <v>3</v>
      </c>
      <c r="H302" s="283">
        <v>0</v>
      </c>
      <c r="I302" s="283">
        <v>0</v>
      </c>
      <c r="J302" s="284">
        <v>0</v>
      </c>
    </row>
    <row r="303" spans="2:10" s="280" customFormat="1" ht="15.75">
      <c r="B303" s="282" t="s">
        <v>575</v>
      </c>
      <c r="C303" s="283" t="s">
        <v>572</v>
      </c>
      <c r="D303" s="283" t="s">
        <v>783</v>
      </c>
      <c r="E303" s="283">
        <v>3</v>
      </c>
      <c r="F303" s="283">
        <v>3</v>
      </c>
      <c r="G303" s="283">
        <v>3</v>
      </c>
      <c r="H303" s="283">
        <v>0</v>
      </c>
      <c r="I303" s="283">
        <v>0</v>
      </c>
      <c r="J303" s="284">
        <v>0</v>
      </c>
    </row>
    <row r="304" spans="2:10" s="280" customFormat="1" ht="15.75">
      <c r="B304" s="282" t="s">
        <v>576</v>
      </c>
      <c r="C304" s="283" t="s">
        <v>572</v>
      </c>
      <c r="D304" s="283" t="s">
        <v>783</v>
      </c>
      <c r="E304" s="283">
        <v>3</v>
      </c>
      <c r="F304" s="283">
        <v>3</v>
      </c>
      <c r="G304" s="283">
        <v>3</v>
      </c>
      <c r="H304" s="283">
        <v>0</v>
      </c>
      <c r="I304" s="283">
        <v>0</v>
      </c>
      <c r="J304" s="284">
        <v>0</v>
      </c>
    </row>
    <row r="305" spans="2:10" s="280" customFormat="1" ht="15.75">
      <c r="B305" s="281" t="s">
        <v>577</v>
      </c>
      <c r="C305" s="214" t="s">
        <v>251</v>
      </c>
      <c r="D305" s="215" t="s">
        <v>783</v>
      </c>
      <c r="E305" s="215">
        <v>3</v>
      </c>
      <c r="F305" s="215">
        <v>3</v>
      </c>
      <c r="G305" s="215">
        <v>3</v>
      </c>
      <c r="H305" s="215">
        <v>0</v>
      </c>
      <c r="I305" s="215">
        <v>0</v>
      </c>
      <c r="J305" s="216">
        <v>0</v>
      </c>
    </row>
    <row r="306" spans="2:10" s="280" customFormat="1" ht="15.75">
      <c r="B306" s="281" t="s">
        <v>578</v>
      </c>
      <c r="C306" s="214" t="s">
        <v>251</v>
      </c>
      <c r="D306" s="215" t="s">
        <v>783</v>
      </c>
      <c r="E306" s="215">
        <v>3</v>
      </c>
      <c r="F306" s="215">
        <v>3</v>
      </c>
      <c r="G306" s="215">
        <v>3</v>
      </c>
      <c r="H306" s="215">
        <v>0</v>
      </c>
      <c r="I306" s="215">
        <v>0</v>
      </c>
      <c r="J306" s="216">
        <v>0</v>
      </c>
    </row>
    <row r="307" spans="2:10" s="280" customFormat="1" ht="15.75">
      <c r="B307" s="281" t="s">
        <v>579</v>
      </c>
      <c r="C307" s="214" t="s">
        <v>251</v>
      </c>
      <c r="D307" s="215" t="s">
        <v>783</v>
      </c>
      <c r="E307" s="215">
        <v>3</v>
      </c>
      <c r="F307" s="215">
        <v>3</v>
      </c>
      <c r="G307" s="215">
        <v>3</v>
      </c>
      <c r="H307" s="215">
        <v>0</v>
      </c>
      <c r="I307" s="215">
        <v>0</v>
      </c>
      <c r="J307" s="216">
        <v>0</v>
      </c>
    </row>
    <row r="308" spans="2:10" s="280" customFormat="1" ht="15.75">
      <c r="B308" s="281" t="s">
        <v>580</v>
      </c>
      <c r="C308" s="214" t="s">
        <v>251</v>
      </c>
      <c r="D308" s="215" t="s">
        <v>783</v>
      </c>
      <c r="E308" s="215">
        <v>3</v>
      </c>
      <c r="F308" s="215">
        <v>3</v>
      </c>
      <c r="G308" s="215">
        <v>3</v>
      </c>
      <c r="H308" s="215">
        <v>0</v>
      </c>
      <c r="I308" s="215">
        <v>0</v>
      </c>
      <c r="J308" s="216">
        <v>0</v>
      </c>
    </row>
    <row r="309" spans="2:10" s="280" customFormat="1" ht="15.75">
      <c r="B309" s="281" t="s">
        <v>581</v>
      </c>
      <c r="C309" s="214" t="s">
        <v>251</v>
      </c>
      <c r="D309" s="215" t="s">
        <v>783</v>
      </c>
      <c r="E309" s="215">
        <v>3</v>
      </c>
      <c r="F309" s="215">
        <v>3</v>
      </c>
      <c r="G309" s="215">
        <v>3</v>
      </c>
      <c r="H309" s="215">
        <v>0</v>
      </c>
      <c r="I309" s="215">
        <v>0</v>
      </c>
      <c r="J309" s="216">
        <v>0</v>
      </c>
    </row>
    <row r="310" spans="2:10" s="280" customFormat="1" ht="15.75">
      <c r="B310" s="282" t="s">
        <v>582</v>
      </c>
      <c r="C310" s="283" t="s">
        <v>252</v>
      </c>
      <c r="D310" s="283" t="s">
        <v>783</v>
      </c>
      <c r="E310" s="283">
        <v>3</v>
      </c>
      <c r="F310" s="283">
        <v>3</v>
      </c>
      <c r="G310" s="283">
        <v>3</v>
      </c>
      <c r="H310" s="283">
        <v>0</v>
      </c>
      <c r="I310" s="283">
        <v>0</v>
      </c>
      <c r="J310" s="284">
        <v>0</v>
      </c>
    </row>
    <row r="311" spans="2:10" s="280" customFormat="1" ht="15.75">
      <c r="B311" s="282" t="s">
        <v>583</v>
      </c>
      <c r="C311" s="283" t="s">
        <v>252</v>
      </c>
      <c r="D311" s="283" t="s">
        <v>783</v>
      </c>
      <c r="E311" s="283">
        <v>3</v>
      </c>
      <c r="F311" s="283">
        <v>3</v>
      </c>
      <c r="G311" s="283">
        <v>3</v>
      </c>
      <c r="H311" s="283">
        <v>0</v>
      </c>
      <c r="I311" s="283">
        <v>0</v>
      </c>
      <c r="J311" s="284">
        <v>0</v>
      </c>
    </row>
    <row r="312" spans="2:10" s="280" customFormat="1" ht="15.75">
      <c r="B312" s="282" t="s">
        <v>584</v>
      </c>
      <c r="C312" s="283" t="s">
        <v>252</v>
      </c>
      <c r="D312" s="283" t="s">
        <v>783</v>
      </c>
      <c r="E312" s="283">
        <v>3</v>
      </c>
      <c r="F312" s="283">
        <v>3</v>
      </c>
      <c r="G312" s="283">
        <v>3</v>
      </c>
      <c r="H312" s="283">
        <v>0</v>
      </c>
      <c r="I312" s="283">
        <v>0</v>
      </c>
      <c r="J312" s="284">
        <v>0</v>
      </c>
    </row>
    <row r="313" spans="2:10" s="280" customFormat="1" ht="15.75">
      <c r="B313" s="282" t="s">
        <v>585</v>
      </c>
      <c r="C313" s="283" t="s">
        <v>252</v>
      </c>
      <c r="D313" s="283" t="s">
        <v>783</v>
      </c>
      <c r="E313" s="283">
        <v>3</v>
      </c>
      <c r="F313" s="283">
        <v>3</v>
      </c>
      <c r="G313" s="283">
        <v>3</v>
      </c>
      <c r="H313" s="283">
        <v>0</v>
      </c>
      <c r="I313" s="283">
        <v>0</v>
      </c>
      <c r="J313" s="284">
        <v>0</v>
      </c>
    </row>
    <row r="314" spans="2:10" s="280" customFormat="1" ht="15.75">
      <c r="B314" s="282" t="s">
        <v>586</v>
      </c>
      <c r="C314" s="283" t="s">
        <v>252</v>
      </c>
      <c r="D314" s="283" t="s">
        <v>783</v>
      </c>
      <c r="E314" s="283">
        <v>3</v>
      </c>
      <c r="F314" s="283">
        <v>3</v>
      </c>
      <c r="G314" s="283">
        <v>3</v>
      </c>
      <c r="H314" s="283">
        <v>0</v>
      </c>
      <c r="I314" s="283">
        <v>0</v>
      </c>
      <c r="J314" s="284">
        <v>0</v>
      </c>
    </row>
    <row r="315" spans="2:10" s="280" customFormat="1" ht="15.75">
      <c r="B315" s="281" t="s">
        <v>587</v>
      </c>
      <c r="C315" s="214" t="s">
        <v>253</v>
      </c>
      <c r="D315" s="215" t="s">
        <v>783</v>
      </c>
      <c r="E315" s="215">
        <v>3</v>
      </c>
      <c r="F315" s="215">
        <v>3</v>
      </c>
      <c r="G315" s="215">
        <v>3</v>
      </c>
      <c r="H315" s="215">
        <v>0</v>
      </c>
      <c r="I315" s="215">
        <v>0</v>
      </c>
      <c r="J315" s="216">
        <v>0</v>
      </c>
    </row>
    <row r="316" spans="2:10" s="280" customFormat="1" ht="15.75">
      <c r="B316" s="281" t="s">
        <v>588</v>
      </c>
      <c r="C316" s="214" t="s">
        <v>253</v>
      </c>
      <c r="D316" s="215" t="s">
        <v>783</v>
      </c>
      <c r="E316" s="215">
        <v>3</v>
      </c>
      <c r="F316" s="215">
        <v>3</v>
      </c>
      <c r="G316" s="215">
        <v>3</v>
      </c>
      <c r="H316" s="215">
        <v>0</v>
      </c>
      <c r="I316" s="215">
        <v>0</v>
      </c>
      <c r="J316" s="216">
        <v>0</v>
      </c>
    </row>
    <row r="317" spans="2:10" s="280" customFormat="1" ht="15.75">
      <c r="B317" s="281" t="s">
        <v>589</v>
      </c>
      <c r="C317" s="214" t="s">
        <v>253</v>
      </c>
      <c r="D317" s="215" t="s">
        <v>783</v>
      </c>
      <c r="E317" s="215">
        <v>3</v>
      </c>
      <c r="F317" s="215">
        <v>3</v>
      </c>
      <c r="G317" s="215">
        <v>3</v>
      </c>
      <c r="H317" s="215">
        <v>0</v>
      </c>
      <c r="I317" s="215">
        <v>0</v>
      </c>
      <c r="J317" s="216">
        <v>0</v>
      </c>
    </row>
    <row r="318" spans="2:10" s="280" customFormat="1" ht="15.75">
      <c r="B318" s="281" t="s">
        <v>590</v>
      </c>
      <c r="C318" s="214" t="s">
        <v>253</v>
      </c>
      <c r="D318" s="215" t="s">
        <v>783</v>
      </c>
      <c r="E318" s="215">
        <v>3</v>
      </c>
      <c r="F318" s="215">
        <v>3</v>
      </c>
      <c r="G318" s="215">
        <v>3</v>
      </c>
      <c r="H318" s="215">
        <v>0</v>
      </c>
      <c r="I318" s="215">
        <v>0</v>
      </c>
      <c r="J318" s="216">
        <v>0</v>
      </c>
    </row>
    <row r="319" spans="2:10" s="280" customFormat="1" ht="15.75">
      <c r="B319" s="281" t="s">
        <v>591</v>
      </c>
      <c r="C319" s="214" t="s">
        <v>253</v>
      </c>
      <c r="D319" s="215" t="s">
        <v>783</v>
      </c>
      <c r="E319" s="215">
        <v>3</v>
      </c>
      <c r="F319" s="215">
        <v>3</v>
      </c>
      <c r="G319" s="215">
        <v>3</v>
      </c>
      <c r="H319" s="215">
        <v>0</v>
      </c>
      <c r="I319" s="215">
        <v>0</v>
      </c>
      <c r="J319" s="216">
        <v>0</v>
      </c>
    </row>
    <row r="320" spans="2:10" s="280" customFormat="1" ht="15.75">
      <c r="B320" s="282" t="s">
        <v>592</v>
      </c>
      <c r="C320" s="283" t="s">
        <v>143</v>
      </c>
      <c r="D320" s="283" t="s">
        <v>783</v>
      </c>
      <c r="E320" s="283">
        <v>3</v>
      </c>
      <c r="F320" s="283">
        <v>3</v>
      </c>
      <c r="G320" s="283">
        <v>3</v>
      </c>
      <c r="H320" s="283">
        <v>3</v>
      </c>
      <c r="I320" s="283">
        <v>3</v>
      </c>
      <c r="J320" s="284">
        <v>3</v>
      </c>
    </row>
    <row r="321" spans="2:10" s="280" customFormat="1" ht="15.75">
      <c r="B321" s="282" t="s">
        <v>593</v>
      </c>
      <c r="C321" s="283" t="s">
        <v>143</v>
      </c>
      <c r="D321" s="283" t="s">
        <v>783</v>
      </c>
      <c r="E321" s="283">
        <v>3</v>
      </c>
      <c r="F321" s="283">
        <v>3</v>
      </c>
      <c r="G321" s="283">
        <v>3</v>
      </c>
      <c r="H321" s="283">
        <v>3</v>
      </c>
      <c r="I321" s="283">
        <v>3</v>
      </c>
      <c r="J321" s="284">
        <v>3</v>
      </c>
    </row>
    <row r="322" spans="2:10" s="280" customFormat="1" ht="15.75">
      <c r="B322" s="282" t="s">
        <v>594</v>
      </c>
      <c r="C322" s="283" t="s">
        <v>143</v>
      </c>
      <c r="D322" s="283" t="s">
        <v>783</v>
      </c>
      <c r="E322" s="283">
        <v>3</v>
      </c>
      <c r="F322" s="283">
        <v>3</v>
      </c>
      <c r="G322" s="283">
        <v>3</v>
      </c>
      <c r="H322" s="283">
        <v>3</v>
      </c>
      <c r="I322" s="283">
        <v>3</v>
      </c>
      <c r="J322" s="284">
        <v>3</v>
      </c>
    </row>
    <row r="323" spans="2:10" s="280" customFormat="1" ht="15.75">
      <c r="B323" s="282" t="s">
        <v>595</v>
      </c>
      <c r="C323" s="283" t="s">
        <v>143</v>
      </c>
      <c r="D323" s="283" t="s">
        <v>783</v>
      </c>
      <c r="E323" s="283">
        <v>3</v>
      </c>
      <c r="F323" s="283">
        <v>3</v>
      </c>
      <c r="G323" s="283">
        <v>3</v>
      </c>
      <c r="H323" s="283">
        <v>3</v>
      </c>
      <c r="I323" s="283">
        <v>3</v>
      </c>
      <c r="J323" s="284">
        <v>3</v>
      </c>
    </row>
    <row r="324" spans="2:10" s="280" customFormat="1" ht="15.75">
      <c r="B324" s="282" t="s">
        <v>596</v>
      </c>
      <c r="C324" s="283" t="s">
        <v>143</v>
      </c>
      <c r="D324" s="283" t="s">
        <v>783</v>
      </c>
      <c r="E324" s="283">
        <v>3</v>
      </c>
      <c r="F324" s="283">
        <v>3</v>
      </c>
      <c r="G324" s="283">
        <v>3</v>
      </c>
      <c r="H324" s="283">
        <v>3</v>
      </c>
      <c r="I324" s="283">
        <v>3</v>
      </c>
      <c r="J324" s="284">
        <v>3</v>
      </c>
    </row>
    <row r="325" spans="2:10" s="280" customFormat="1" ht="15.75">
      <c r="B325" s="281" t="s">
        <v>597</v>
      </c>
      <c r="C325" s="214" t="s">
        <v>144</v>
      </c>
      <c r="D325" s="215" t="s">
        <v>783</v>
      </c>
      <c r="E325" s="215">
        <v>3</v>
      </c>
      <c r="F325" s="215">
        <v>3</v>
      </c>
      <c r="G325" s="215">
        <v>3</v>
      </c>
      <c r="H325" s="215">
        <v>0</v>
      </c>
      <c r="I325" s="215">
        <v>0</v>
      </c>
      <c r="J325" s="216">
        <v>0</v>
      </c>
    </row>
    <row r="326" spans="2:10" s="280" customFormat="1" ht="15.75">
      <c r="B326" s="281" t="s">
        <v>598</v>
      </c>
      <c r="C326" s="214" t="s">
        <v>144</v>
      </c>
      <c r="D326" s="215" t="s">
        <v>783</v>
      </c>
      <c r="E326" s="215">
        <v>3</v>
      </c>
      <c r="F326" s="215">
        <v>3</v>
      </c>
      <c r="G326" s="215">
        <v>3</v>
      </c>
      <c r="H326" s="215">
        <v>0</v>
      </c>
      <c r="I326" s="215">
        <v>0</v>
      </c>
      <c r="J326" s="216">
        <v>0</v>
      </c>
    </row>
    <row r="327" spans="2:10" s="280" customFormat="1" ht="15.75">
      <c r="B327" s="281" t="s">
        <v>599</v>
      </c>
      <c r="C327" s="214" t="s">
        <v>144</v>
      </c>
      <c r="D327" s="215" t="s">
        <v>783</v>
      </c>
      <c r="E327" s="215">
        <v>3</v>
      </c>
      <c r="F327" s="215">
        <v>3</v>
      </c>
      <c r="G327" s="215">
        <v>3</v>
      </c>
      <c r="H327" s="215">
        <v>0</v>
      </c>
      <c r="I327" s="215">
        <v>0</v>
      </c>
      <c r="J327" s="216">
        <v>0</v>
      </c>
    </row>
    <row r="328" spans="2:10" s="280" customFormat="1" ht="15.75">
      <c r="B328" s="281" t="s">
        <v>600</v>
      </c>
      <c r="C328" s="214" t="s">
        <v>144</v>
      </c>
      <c r="D328" s="215" t="s">
        <v>783</v>
      </c>
      <c r="E328" s="215">
        <v>3</v>
      </c>
      <c r="F328" s="215">
        <v>3</v>
      </c>
      <c r="G328" s="215">
        <v>3</v>
      </c>
      <c r="H328" s="215">
        <v>0</v>
      </c>
      <c r="I328" s="215">
        <v>0</v>
      </c>
      <c r="J328" s="216">
        <v>0</v>
      </c>
    </row>
    <row r="329" spans="2:10" s="280" customFormat="1" ht="15.75">
      <c r="B329" s="281" t="s">
        <v>601</v>
      </c>
      <c r="C329" s="214" t="s">
        <v>144</v>
      </c>
      <c r="D329" s="215" t="s">
        <v>783</v>
      </c>
      <c r="E329" s="215">
        <v>3</v>
      </c>
      <c r="F329" s="215">
        <v>3</v>
      </c>
      <c r="G329" s="215">
        <v>3</v>
      </c>
      <c r="H329" s="215">
        <v>0</v>
      </c>
      <c r="I329" s="215">
        <v>0</v>
      </c>
      <c r="J329" s="216">
        <v>0</v>
      </c>
    </row>
    <row r="330" spans="2:10" s="280" customFormat="1" ht="15.75">
      <c r="B330" s="282" t="s">
        <v>602</v>
      </c>
      <c r="C330" s="283" t="s">
        <v>150</v>
      </c>
      <c r="D330" s="283" t="s">
        <v>783</v>
      </c>
      <c r="E330" s="283">
        <v>3</v>
      </c>
      <c r="F330" s="283">
        <v>0</v>
      </c>
      <c r="G330" s="283">
        <v>0</v>
      </c>
      <c r="H330" s="283">
        <v>3</v>
      </c>
      <c r="I330" s="283">
        <v>3</v>
      </c>
      <c r="J330" s="284">
        <v>3</v>
      </c>
    </row>
    <row r="331" spans="2:10" s="280" customFormat="1" ht="15.75">
      <c r="B331" s="282" t="s">
        <v>603</v>
      </c>
      <c r="C331" s="283" t="s">
        <v>150</v>
      </c>
      <c r="D331" s="283" t="s">
        <v>783</v>
      </c>
      <c r="E331" s="283">
        <v>3</v>
      </c>
      <c r="F331" s="283">
        <v>0</v>
      </c>
      <c r="G331" s="283">
        <v>0</v>
      </c>
      <c r="H331" s="283">
        <v>3</v>
      </c>
      <c r="I331" s="283">
        <v>3</v>
      </c>
      <c r="J331" s="284">
        <v>3</v>
      </c>
    </row>
    <row r="332" spans="2:10" s="280" customFormat="1" ht="15.75">
      <c r="B332" s="282" t="s">
        <v>604</v>
      </c>
      <c r="C332" s="283" t="s">
        <v>150</v>
      </c>
      <c r="D332" s="283" t="s">
        <v>783</v>
      </c>
      <c r="E332" s="283">
        <v>3</v>
      </c>
      <c r="F332" s="283">
        <v>0</v>
      </c>
      <c r="G332" s="283">
        <v>0</v>
      </c>
      <c r="H332" s="283">
        <v>3</v>
      </c>
      <c r="I332" s="283">
        <v>3</v>
      </c>
      <c r="J332" s="284">
        <v>3</v>
      </c>
    </row>
    <row r="333" spans="2:10" s="280" customFormat="1" ht="15.75">
      <c r="B333" s="282" t="s">
        <v>605</v>
      </c>
      <c r="C333" s="283" t="s">
        <v>150</v>
      </c>
      <c r="D333" s="283" t="s">
        <v>783</v>
      </c>
      <c r="E333" s="283">
        <v>3</v>
      </c>
      <c r="F333" s="283">
        <v>0</v>
      </c>
      <c r="G333" s="283">
        <v>0</v>
      </c>
      <c r="H333" s="283">
        <v>3</v>
      </c>
      <c r="I333" s="283">
        <v>3</v>
      </c>
      <c r="J333" s="284">
        <v>3</v>
      </c>
    </row>
    <row r="334" spans="2:10" s="280" customFormat="1" ht="15.75">
      <c r="B334" s="282" t="s">
        <v>606</v>
      </c>
      <c r="C334" s="283" t="s">
        <v>150</v>
      </c>
      <c r="D334" s="283" t="s">
        <v>783</v>
      </c>
      <c r="E334" s="283">
        <v>3</v>
      </c>
      <c r="F334" s="283">
        <v>0</v>
      </c>
      <c r="G334" s="283">
        <v>0</v>
      </c>
      <c r="H334" s="283">
        <v>3</v>
      </c>
      <c r="I334" s="283">
        <v>3</v>
      </c>
      <c r="J334" s="284">
        <v>3</v>
      </c>
    </row>
    <row r="335" spans="2:10" s="280" customFormat="1" ht="15.75">
      <c r="B335" s="281" t="s">
        <v>607</v>
      </c>
      <c r="C335" s="214" t="s">
        <v>151</v>
      </c>
      <c r="D335" s="215" t="s">
        <v>783</v>
      </c>
      <c r="E335" s="215">
        <v>3</v>
      </c>
      <c r="F335" s="215">
        <v>3</v>
      </c>
      <c r="G335" s="215">
        <v>3</v>
      </c>
      <c r="H335" s="215">
        <v>3</v>
      </c>
      <c r="I335" s="215">
        <v>3</v>
      </c>
      <c r="J335" s="216">
        <v>3</v>
      </c>
    </row>
    <row r="336" spans="2:10" s="280" customFormat="1" ht="15.75">
      <c r="B336" s="281" t="s">
        <v>608</v>
      </c>
      <c r="C336" s="214" t="s">
        <v>151</v>
      </c>
      <c r="D336" s="215" t="s">
        <v>783</v>
      </c>
      <c r="E336" s="215">
        <v>3</v>
      </c>
      <c r="F336" s="215">
        <v>3</v>
      </c>
      <c r="G336" s="215">
        <v>3</v>
      </c>
      <c r="H336" s="215">
        <v>3</v>
      </c>
      <c r="I336" s="215">
        <v>3</v>
      </c>
      <c r="J336" s="216">
        <v>3</v>
      </c>
    </row>
    <row r="337" spans="2:10" s="280" customFormat="1" ht="15.75">
      <c r="B337" s="281" t="s">
        <v>609</v>
      </c>
      <c r="C337" s="214" t="s">
        <v>151</v>
      </c>
      <c r="D337" s="215" t="s">
        <v>783</v>
      </c>
      <c r="E337" s="215">
        <v>3</v>
      </c>
      <c r="F337" s="215">
        <v>3</v>
      </c>
      <c r="G337" s="215">
        <v>3</v>
      </c>
      <c r="H337" s="215">
        <v>3</v>
      </c>
      <c r="I337" s="215">
        <v>3</v>
      </c>
      <c r="J337" s="216">
        <v>3</v>
      </c>
    </row>
    <row r="338" spans="2:10" s="280" customFormat="1" ht="15.75">
      <c r="B338" s="281" t="s">
        <v>610</v>
      </c>
      <c r="C338" s="214" t="s">
        <v>151</v>
      </c>
      <c r="D338" s="215" t="s">
        <v>783</v>
      </c>
      <c r="E338" s="215">
        <v>3</v>
      </c>
      <c r="F338" s="215">
        <v>3</v>
      </c>
      <c r="G338" s="215">
        <v>3</v>
      </c>
      <c r="H338" s="215">
        <v>3</v>
      </c>
      <c r="I338" s="215">
        <v>3</v>
      </c>
      <c r="J338" s="216">
        <v>3</v>
      </c>
    </row>
    <row r="339" spans="2:10" s="280" customFormat="1" ht="15.75">
      <c r="B339" s="281" t="s">
        <v>611</v>
      </c>
      <c r="C339" s="214" t="s">
        <v>151</v>
      </c>
      <c r="D339" s="215" t="s">
        <v>783</v>
      </c>
      <c r="E339" s="215">
        <v>3</v>
      </c>
      <c r="F339" s="215">
        <v>3</v>
      </c>
      <c r="G339" s="215">
        <v>3</v>
      </c>
      <c r="H339" s="215">
        <v>3</v>
      </c>
      <c r="I339" s="215">
        <v>3</v>
      </c>
      <c r="J339" s="216">
        <v>3</v>
      </c>
    </row>
    <row r="340" spans="2:10" s="280" customFormat="1" ht="15.75">
      <c r="B340" s="282" t="s">
        <v>612</v>
      </c>
      <c r="C340" s="283" t="s">
        <v>152</v>
      </c>
      <c r="D340" s="283" t="s">
        <v>783</v>
      </c>
      <c r="E340" s="283">
        <v>3</v>
      </c>
      <c r="F340" s="283">
        <v>3</v>
      </c>
      <c r="G340" s="283">
        <v>3</v>
      </c>
      <c r="H340" s="283">
        <v>0</v>
      </c>
      <c r="I340" s="283">
        <v>0</v>
      </c>
      <c r="J340" s="284">
        <v>0</v>
      </c>
    </row>
    <row r="341" spans="2:10" s="280" customFormat="1" ht="15.75">
      <c r="B341" s="282" t="s">
        <v>613</v>
      </c>
      <c r="C341" s="283" t="s">
        <v>152</v>
      </c>
      <c r="D341" s="283" t="s">
        <v>783</v>
      </c>
      <c r="E341" s="283">
        <v>3</v>
      </c>
      <c r="F341" s="283">
        <v>3</v>
      </c>
      <c r="G341" s="283">
        <v>3</v>
      </c>
      <c r="H341" s="283">
        <v>0</v>
      </c>
      <c r="I341" s="283">
        <v>0</v>
      </c>
      <c r="J341" s="284">
        <v>0</v>
      </c>
    </row>
    <row r="342" spans="2:10" s="280" customFormat="1" ht="15.75">
      <c r="B342" s="282" t="s">
        <v>614</v>
      </c>
      <c r="C342" s="283" t="s">
        <v>152</v>
      </c>
      <c r="D342" s="283" t="s">
        <v>783</v>
      </c>
      <c r="E342" s="283">
        <v>3</v>
      </c>
      <c r="F342" s="283">
        <v>3</v>
      </c>
      <c r="G342" s="283">
        <v>3</v>
      </c>
      <c r="H342" s="283">
        <v>0</v>
      </c>
      <c r="I342" s="283">
        <v>0</v>
      </c>
      <c r="J342" s="284">
        <v>0</v>
      </c>
    </row>
    <row r="343" spans="2:10" s="280" customFormat="1" ht="15.75">
      <c r="B343" s="282" t="s">
        <v>615</v>
      </c>
      <c r="C343" s="283" t="s">
        <v>152</v>
      </c>
      <c r="D343" s="283" t="s">
        <v>783</v>
      </c>
      <c r="E343" s="283">
        <v>3</v>
      </c>
      <c r="F343" s="283">
        <v>3</v>
      </c>
      <c r="G343" s="283">
        <v>3</v>
      </c>
      <c r="H343" s="283">
        <v>0</v>
      </c>
      <c r="I343" s="283">
        <v>0</v>
      </c>
      <c r="J343" s="284">
        <v>0</v>
      </c>
    </row>
    <row r="344" spans="2:10" s="280" customFormat="1" ht="15.75">
      <c r="B344" s="282" t="s">
        <v>616</v>
      </c>
      <c r="C344" s="283" t="s">
        <v>152</v>
      </c>
      <c r="D344" s="283" t="s">
        <v>783</v>
      </c>
      <c r="E344" s="283">
        <v>3</v>
      </c>
      <c r="F344" s="283">
        <v>3</v>
      </c>
      <c r="G344" s="283">
        <v>3</v>
      </c>
      <c r="H344" s="283">
        <v>0</v>
      </c>
      <c r="I344" s="283">
        <v>0</v>
      </c>
      <c r="J344" s="284">
        <v>0</v>
      </c>
    </row>
    <row r="345" spans="2:10" s="280" customFormat="1" ht="15.75">
      <c r="B345" s="281" t="s">
        <v>617</v>
      </c>
      <c r="C345" s="214" t="s">
        <v>163</v>
      </c>
      <c r="D345" s="215" t="s">
        <v>783</v>
      </c>
      <c r="E345" s="215">
        <v>3</v>
      </c>
      <c r="F345" s="215">
        <v>3</v>
      </c>
      <c r="G345" s="215">
        <v>3</v>
      </c>
      <c r="H345" s="215">
        <v>3</v>
      </c>
      <c r="I345" s="215">
        <v>3</v>
      </c>
      <c r="J345" s="216">
        <v>3</v>
      </c>
    </row>
    <row r="346" spans="2:10" s="280" customFormat="1" ht="15.75">
      <c r="B346" s="281" t="s">
        <v>618</v>
      </c>
      <c r="C346" s="214" t="s">
        <v>163</v>
      </c>
      <c r="D346" s="215" t="s">
        <v>783</v>
      </c>
      <c r="E346" s="215">
        <v>3</v>
      </c>
      <c r="F346" s="215">
        <v>3</v>
      </c>
      <c r="G346" s="215">
        <v>3</v>
      </c>
      <c r="H346" s="215">
        <v>3</v>
      </c>
      <c r="I346" s="215">
        <v>3</v>
      </c>
      <c r="J346" s="216">
        <v>3</v>
      </c>
    </row>
    <row r="347" spans="2:10" s="280" customFormat="1" ht="15.75">
      <c r="B347" s="281" t="s">
        <v>619</v>
      </c>
      <c r="C347" s="214" t="s">
        <v>163</v>
      </c>
      <c r="D347" s="215" t="s">
        <v>783</v>
      </c>
      <c r="E347" s="215">
        <v>3</v>
      </c>
      <c r="F347" s="215">
        <v>3</v>
      </c>
      <c r="G347" s="215">
        <v>3</v>
      </c>
      <c r="H347" s="215">
        <v>3</v>
      </c>
      <c r="I347" s="215">
        <v>3</v>
      </c>
      <c r="J347" s="216">
        <v>3</v>
      </c>
    </row>
    <row r="348" spans="2:10" s="280" customFormat="1" ht="15.75">
      <c r="B348" s="281" t="s">
        <v>620</v>
      </c>
      <c r="C348" s="214" t="s">
        <v>163</v>
      </c>
      <c r="D348" s="215" t="s">
        <v>783</v>
      </c>
      <c r="E348" s="215">
        <v>3</v>
      </c>
      <c r="F348" s="215">
        <v>3</v>
      </c>
      <c r="G348" s="215">
        <v>3</v>
      </c>
      <c r="H348" s="215">
        <v>3</v>
      </c>
      <c r="I348" s="215">
        <v>3</v>
      </c>
      <c r="J348" s="216">
        <v>3</v>
      </c>
    </row>
    <row r="349" spans="2:10" s="280" customFormat="1" ht="15.75">
      <c r="B349" s="281" t="s">
        <v>621</v>
      </c>
      <c r="C349" s="214" t="s">
        <v>163</v>
      </c>
      <c r="D349" s="215" t="s">
        <v>783</v>
      </c>
      <c r="E349" s="215">
        <v>3</v>
      </c>
      <c r="F349" s="215">
        <v>3</v>
      </c>
      <c r="G349" s="215">
        <v>3</v>
      </c>
      <c r="H349" s="215">
        <v>3</v>
      </c>
      <c r="I349" s="215">
        <v>3</v>
      </c>
      <c r="J349" s="216">
        <v>3</v>
      </c>
    </row>
    <row r="350" spans="2:10" s="280" customFormat="1" ht="15.75">
      <c r="B350" s="282" t="s">
        <v>622</v>
      </c>
      <c r="C350" s="283" t="s">
        <v>169</v>
      </c>
      <c r="D350" s="283" t="s">
        <v>783</v>
      </c>
      <c r="E350" s="283">
        <v>3</v>
      </c>
      <c r="F350" s="283">
        <v>0</v>
      </c>
      <c r="G350" s="283">
        <v>0</v>
      </c>
      <c r="H350" s="283">
        <v>3</v>
      </c>
      <c r="I350" s="283">
        <v>3</v>
      </c>
      <c r="J350" s="284">
        <v>3</v>
      </c>
    </row>
    <row r="351" spans="2:10" s="280" customFormat="1" ht="15.75">
      <c r="B351" s="282" t="s">
        <v>623</v>
      </c>
      <c r="C351" s="283" t="s">
        <v>169</v>
      </c>
      <c r="D351" s="283" t="s">
        <v>783</v>
      </c>
      <c r="E351" s="283">
        <v>3</v>
      </c>
      <c r="F351" s="283">
        <v>0</v>
      </c>
      <c r="G351" s="283">
        <v>0</v>
      </c>
      <c r="H351" s="283">
        <v>3</v>
      </c>
      <c r="I351" s="283">
        <v>3</v>
      </c>
      <c r="J351" s="284">
        <v>3</v>
      </c>
    </row>
    <row r="352" spans="2:10" s="280" customFormat="1" ht="15.75">
      <c r="B352" s="282" t="s">
        <v>624</v>
      </c>
      <c r="C352" s="283" t="s">
        <v>169</v>
      </c>
      <c r="D352" s="283" t="s">
        <v>783</v>
      </c>
      <c r="E352" s="283">
        <v>3</v>
      </c>
      <c r="F352" s="283">
        <v>0</v>
      </c>
      <c r="G352" s="283">
        <v>0</v>
      </c>
      <c r="H352" s="283">
        <v>3</v>
      </c>
      <c r="I352" s="283">
        <v>3</v>
      </c>
      <c r="J352" s="284">
        <v>3</v>
      </c>
    </row>
    <row r="353" spans="2:10" s="280" customFormat="1" ht="15.75">
      <c r="B353" s="282" t="s">
        <v>625</v>
      </c>
      <c r="C353" s="283" t="s">
        <v>169</v>
      </c>
      <c r="D353" s="283" t="s">
        <v>783</v>
      </c>
      <c r="E353" s="283">
        <v>3</v>
      </c>
      <c r="F353" s="283">
        <v>0</v>
      </c>
      <c r="G353" s="283">
        <v>0</v>
      </c>
      <c r="H353" s="283">
        <v>3</v>
      </c>
      <c r="I353" s="283">
        <v>3</v>
      </c>
      <c r="J353" s="284">
        <v>3</v>
      </c>
    </row>
    <row r="354" spans="2:10" s="280" customFormat="1" ht="15.75">
      <c r="B354" s="282" t="s">
        <v>626</v>
      </c>
      <c r="C354" s="283" t="s">
        <v>169</v>
      </c>
      <c r="D354" s="283" t="s">
        <v>783</v>
      </c>
      <c r="E354" s="283">
        <v>3</v>
      </c>
      <c r="F354" s="283">
        <v>0</v>
      </c>
      <c r="G354" s="283">
        <v>0</v>
      </c>
      <c r="H354" s="283">
        <v>3</v>
      </c>
      <c r="I354" s="283">
        <v>3</v>
      </c>
      <c r="J354" s="284">
        <v>3</v>
      </c>
    </row>
    <row r="355" spans="2:10" s="280" customFormat="1" ht="15.75">
      <c r="B355" s="282" t="s">
        <v>627</v>
      </c>
      <c r="C355" s="283" t="s">
        <v>169</v>
      </c>
      <c r="D355" s="283" t="s">
        <v>783</v>
      </c>
      <c r="E355" s="283">
        <v>3</v>
      </c>
      <c r="F355" s="283">
        <v>0</v>
      </c>
      <c r="G355" s="283">
        <v>0</v>
      </c>
      <c r="H355" s="283">
        <v>3</v>
      </c>
      <c r="I355" s="283">
        <v>3</v>
      </c>
      <c r="J355" s="284">
        <v>3</v>
      </c>
    </row>
    <row r="356" spans="2:10" s="280" customFormat="1" ht="15.75">
      <c r="B356" s="281" t="s">
        <v>628</v>
      </c>
      <c r="C356" s="214" t="s">
        <v>170</v>
      </c>
      <c r="D356" s="215" t="s">
        <v>783</v>
      </c>
      <c r="E356" s="215">
        <v>3</v>
      </c>
      <c r="F356" s="215">
        <v>0</v>
      </c>
      <c r="G356" s="215">
        <v>0</v>
      </c>
      <c r="H356" s="215">
        <v>3</v>
      </c>
      <c r="I356" s="215">
        <v>3</v>
      </c>
      <c r="J356" s="216">
        <v>3</v>
      </c>
    </row>
    <row r="357" spans="2:10" s="280" customFormat="1" ht="15.75">
      <c r="B357" s="281" t="s">
        <v>629</v>
      </c>
      <c r="C357" s="214" t="s">
        <v>170</v>
      </c>
      <c r="D357" s="215" t="s">
        <v>783</v>
      </c>
      <c r="E357" s="215">
        <v>3</v>
      </c>
      <c r="F357" s="215">
        <v>0</v>
      </c>
      <c r="G357" s="215">
        <v>0</v>
      </c>
      <c r="H357" s="215">
        <v>3</v>
      </c>
      <c r="I357" s="215">
        <v>3</v>
      </c>
      <c r="J357" s="216">
        <v>3</v>
      </c>
    </row>
    <row r="358" spans="2:10" s="280" customFormat="1" ht="15.75">
      <c r="B358" s="281" t="s">
        <v>630</v>
      </c>
      <c r="C358" s="214" t="s">
        <v>170</v>
      </c>
      <c r="D358" s="215" t="s">
        <v>783</v>
      </c>
      <c r="E358" s="215">
        <v>3</v>
      </c>
      <c r="F358" s="215">
        <v>0</v>
      </c>
      <c r="G358" s="215">
        <v>0</v>
      </c>
      <c r="H358" s="215">
        <v>3</v>
      </c>
      <c r="I358" s="215">
        <v>3</v>
      </c>
      <c r="J358" s="216">
        <v>3</v>
      </c>
    </row>
    <row r="359" spans="2:10" s="280" customFormat="1" ht="15.75">
      <c r="B359" s="281" t="s">
        <v>631</v>
      </c>
      <c r="C359" s="214" t="s">
        <v>170</v>
      </c>
      <c r="D359" s="215" t="s">
        <v>783</v>
      </c>
      <c r="E359" s="215">
        <v>3</v>
      </c>
      <c r="F359" s="215">
        <v>0</v>
      </c>
      <c r="G359" s="215">
        <v>0</v>
      </c>
      <c r="H359" s="215">
        <v>3</v>
      </c>
      <c r="I359" s="215">
        <v>3</v>
      </c>
      <c r="J359" s="216">
        <v>3</v>
      </c>
    </row>
    <row r="360" spans="2:10" s="280" customFormat="1" ht="15.75">
      <c r="B360" s="281" t="s">
        <v>632</v>
      </c>
      <c r="C360" s="214" t="s">
        <v>170</v>
      </c>
      <c r="D360" s="215" t="s">
        <v>783</v>
      </c>
      <c r="E360" s="215">
        <v>3</v>
      </c>
      <c r="F360" s="215">
        <v>0</v>
      </c>
      <c r="G360" s="215">
        <v>0</v>
      </c>
      <c r="H360" s="215">
        <v>3</v>
      </c>
      <c r="I360" s="215">
        <v>3</v>
      </c>
      <c r="J360" s="216">
        <v>3</v>
      </c>
    </row>
    <row r="361" spans="2:10" s="280" customFormat="1" ht="15.75">
      <c r="B361" s="282" t="s">
        <v>633</v>
      </c>
      <c r="C361" s="283" t="s">
        <v>171</v>
      </c>
      <c r="D361" s="283" t="s">
        <v>783</v>
      </c>
      <c r="E361" s="283">
        <v>3</v>
      </c>
      <c r="F361" s="283">
        <v>3</v>
      </c>
      <c r="G361" s="283">
        <v>3</v>
      </c>
      <c r="H361" s="283">
        <v>0</v>
      </c>
      <c r="I361" s="283">
        <v>0</v>
      </c>
      <c r="J361" s="284">
        <v>0</v>
      </c>
    </row>
    <row r="362" spans="2:10" s="280" customFormat="1" ht="15.75">
      <c r="B362" s="282" t="s">
        <v>634</v>
      </c>
      <c r="C362" s="283" t="s">
        <v>171</v>
      </c>
      <c r="D362" s="283" t="s">
        <v>783</v>
      </c>
      <c r="E362" s="283">
        <v>3</v>
      </c>
      <c r="F362" s="283">
        <v>3</v>
      </c>
      <c r="G362" s="283">
        <v>3</v>
      </c>
      <c r="H362" s="283">
        <v>0</v>
      </c>
      <c r="I362" s="283">
        <v>0</v>
      </c>
      <c r="J362" s="284">
        <v>0</v>
      </c>
    </row>
    <row r="363" spans="2:10" s="280" customFormat="1" ht="15.75">
      <c r="B363" s="282" t="s">
        <v>635</v>
      </c>
      <c r="C363" s="283" t="s">
        <v>171</v>
      </c>
      <c r="D363" s="283" t="s">
        <v>783</v>
      </c>
      <c r="E363" s="283">
        <v>3</v>
      </c>
      <c r="F363" s="283">
        <v>3</v>
      </c>
      <c r="G363" s="283">
        <v>3</v>
      </c>
      <c r="H363" s="283">
        <v>0</v>
      </c>
      <c r="I363" s="283">
        <v>0</v>
      </c>
      <c r="J363" s="284">
        <v>0</v>
      </c>
    </row>
    <row r="364" spans="2:10" s="280" customFormat="1" ht="15.75">
      <c r="B364" s="282" t="s">
        <v>636</v>
      </c>
      <c r="C364" s="283" t="s">
        <v>171</v>
      </c>
      <c r="D364" s="283" t="s">
        <v>783</v>
      </c>
      <c r="E364" s="283">
        <v>3</v>
      </c>
      <c r="F364" s="283">
        <v>3</v>
      </c>
      <c r="G364" s="283">
        <v>3</v>
      </c>
      <c r="H364" s="283">
        <v>0</v>
      </c>
      <c r="I364" s="283">
        <v>0</v>
      </c>
      <c r="J364" s="284">
        <v>0</v>
      </c>
    </row>
    <row r="365" spans="2:10" s="280" customFormat="1" ht="15.75">
      <c r="B365" s="282" t="s">
        <v>637</v>
      </c>
      <c r="C365" s="283" t="s">
        <v>171</v>
      </c>
      <c r="D365" s="283" t="s">
        <v>783</v>
      </c>
      <c r="E365" s="283">
        <v>3</v>
      </c>
      <c r="F365" s="283">
        <v>3</v>
      </c>
      <c r="G365" s="283">
        <v>3</v>
      </c>
      <c r="H365" s="283">
        <v>0</v>
      </c>
      <c r="I365" s="283">
        <v>0</v>
      </c>
      <c r="J365" s="284">
        <v>0</v>
      </c>
    </row>
    <row r="366" spans="2:10" s="280" customFormat="1" ht="15.75">
      <c r="B366" s="281" t="s">
        <v>638</v>
      </c>
      <c r="C366" s="214" t="s">
        <v>639</v>
      </c>
      <c r="D366" s="215" t="s">
        <v>173</v>
      </c>
      <c r="E366" s="215">
        <v>3</v>
      </c>
      <c r="F366" s="215">
        <v>3</v>
      </c>
      <c r="G366" s="215">
        <v>3</v>
      </c>
      <c r="H366" s="215">
        <v>0</v>
      </c>
      <c r="I366" s="215">
        <v>0</v>
      </c>
      <c r="J366" s="216">
        <v>0</v>
      </c>
    </row>
    <row r="367" spans="2:10" s="280" customFormat="1" ht="15.75">
      <c r="B367" s="281" t="s">
        <v>640</v>
      </c>
      <c r="C367" s="214" t="s">
        <v>639</v>
      </c>
      <c r="D367" s="215" t="s">
        <v>173</v>
      </c>
      <c r="E367" s="215">
        <v>3</v>
      </c>
      <c r="F367" s="215">
        <v>3</v>
      </c>
      <c r="G367" s="215">
        <v>3</v>
      </c>
      <c r="H367" s="215">
        <v>0</v>
      </c>
      <c r="I367" s="215">
        <v>0</v>
      </c>
      <c r="J367" s="216">
        <v>0</v>
      </c>
    </row>
    <row r="368" spans="2:10" s="280" customFormat="1" ht="15.75">
      <c r="B368" s="281" t="s">
        <v>641</v>
      </c>
      <c r="C368" s="214" t="s">
        <v>639</v>
      </c>
      <c r="D368" s="215" t="s">
        <v>173</v>
      </c>
      <c r="E368" s="215">
        <v>3</v>
      </c>
      <c r="F368" s="215">
        <v>3</v>
      </c>
      <c r="G368" s="215">
        <v>3</v>
      </c>
      <c r="H368" s="215">
        <v>0</v>
      </c>
      <c r="I368" s="215">
        <v>0</v>
      </c>
      <c r="J368" s="216">
        <v>0</v>
      </c>
    </row>
    <row r="369" spans="2:10" s="280" customFormat="1" ht="15.75">
      <c r="B369" s="281" t="s">
        <v>642</v>
      </c>
      <c r="C369" s="214" t="s">
        <v>639</v>
      </c>
      <c r="D369" s="215" t="s">
        <v>173</v>
      </c>
      <c r="E369" s="215">
        <v>3</v>
      </c>
      <c r="F369" s="215">
        <v>3</v>
      </c>
      <c r="G369" s="215">
        <v>3</v>
      </c>
      <c r="H369" s="215">
        <v>0</v>
      </c>
      <c r="I369" s="215">
        <v>0</v>
      </c>
      <c r="J369" s="216">
        <v>0</v>
      </c>
    </row>
    <row r="370" spans="2:10" s="280" customFormat="1" ht="15.75">
      <c r="B370" s="281" t="s">
        <v>643</v>
      </c>
      <c r="C370" s="214" t="s">
        <v>639</v>
      </c>
      <c r="D370" s="215" t="s">
        <v>173</v>
      </c>
      <c r="E370" s="215">
        <v>3</v>
      </c>
      <c r="F370" s="215">
        <v>3</v>
      </c>
      <c r="G370" s="215">
        <v>3</v>
      </c>
      <c r="H370" s="215">
        <v>0</v>
      </c>
      <c r="I370" s="215">
        <v>0</v>
      </c>
      <c r="J370" s="216">
        <v>0</v>
      </c>
    </row>
    <row r="371" spans="2:10" s="280" customFormat="1" ht="15.75">
      <c r="B371" s="282" t="s">
        <v>644</v>
      </c>
      <c r="C371" s="283" t="s">
        <v>645</v>
      </c>
      <c r="D371" s="283" t="s">
        <v>173</v>
      </c>
      <c r="E371" s="283">
        <v>3</v>
      </c>
      <c r="F371" s="283">
        <v>3</v>
      </c>
      <c r="G371" s="283">
        <v>3</v>
      </c>
      <c r="H371" s="283">
        <v>0</v>
      </c>
      <c r="I371" s="283">
        <v>0</v>
      </c>
      <c r="J371" s="284">
        <v>0</v>
      </c>
    </row>
    <row r="372" spans="2:10" s="280" customFormat="1" ht="15.75">
      <c r="B372" s="282" t="s">
        <v>646</v>
      </c>
      <c r="C372" s="283" t="s">
        <v>645</v>
      </c>
      <c r="D372" s="283" t="s">
        <v>173</v>
      </c>
      <c r="E372" s="283">
        <v>3</v>
      </c>
      <c r="F372" s="283">
        <v>3</v>
      </c>
      <c r="G372" s="283">
        <v>3</v>
      </c>
      <c r="H372" s="283">
        <v>0</v>
      </c>
      <c r="I372" s="283">
        <v>0</v>
      </c>
      <c r="J372" s="284">
        <v>0</v>
      </c>
    </row>
    <row r="373" spans="2:10" s="280" customFormat="1" ht="15.75">
      <c r="B373" s="282" t="s">
        <v>647</v>
      </c>
      <c r="C373" s="283" t="s">
        <v>645</v>
      </c>
      <c r="D373" s="283" t="s">
        <v>173</v>
      </c>
      <c r="E373" s="283">
        <v>3</v>
      </c>
      <c r="F373" s="283">
        <v>3</v>
      </c>
      <c r="G373" s="283">
        <v>3</v>
      </c>
      <c r="H373" s="283">
        <v>0</v>
      </c>
      <c r="I373" s="283">
        <v>0</v>
      </c>
      <c r="J373" s="284">
        <v>0</v>
      </c>
    </row>
    <row r="374" spans="2:10" s="280" customFormat="1" ht="15.75">
      <c r="B374" s="282" t="s">
        <v>648</v>
      </c>
      <c r="C374" s="283" t="s">
        <v>645</v>
      </c>
      <c r="D374" s="283" t="s">
        <v>173</v>
      </c>
      <c r="E374" s="283">
        <v>3</v>
      </c>
      <c r="F374" s="283">
        <v>3</v>
      </c>
      <c r="G374" s="283">
        <v>3</v>
      </c>
      <c r="H374" s="283">
        <v>0</v>
      </c>
      <c r="I374" s="283">
        <v>0</v>
      </c>
      <c r="J374" s="284">
        <v>0</v>
      </c>
    </row>
    <row r="375" spans="2:10" s="280" customFormat="1" ht="15.75">
      <c r="B375" s="282" t="s">
        <v>649</v>
      </c>
      <c r="C375" s="283" t="s">
        <v>645</v>
      </c>
      <c r="D375" s="283" t="s">
        <v>173</v>
      </c>
      <c r="E375" s="283">
        <v>3</v>
      </c>
      <c r="F375" s="283">
        <v>3</v>
      </c>
      <c r="G375" s="283">
        <v>3</v>
      </c>
      <c r="H375" s="283">
        <v>0</v>
      </c>
      <c r="I375" s="283">
        <v>0</v>
      </c>
      <c r="J375" s="284">
        <v>0</v>
      </c>
    </row>
    <row r="376" spans="2:10" s="280" customFormat="1" ht="15.75">
      <c r="B376" s="281" t="s">
        <v>650</v>
      </c>
      <c r="C376" s="214" t="s">
        <v>651</v>
      </c>
      <c r="D376" s="215" t="s">
        <v>173</v>
      </c>
      <c r="E376" s="215">
        <v>6</v>
      </c>
      <c r="F376" s="215">
        <v>0</v>
      </c>
      <c r="G376" s="215">
        <v>0</v>
      </c>
      <c r="H376" s="215">
        <v>6</v>
      </c>
      <c r="I376" s="215">
        <v>6</v>
      </c>
      <c r="J376" s="216">
        <v>6</v>
      </c>
    </row>
    <row r="377" spans="2:10" s="280" customFormat="1" ht="15.75">
      <c r="B377" s="281" t="s">
        <v>652</v>
      </c>
      <c r="C377" s="214" t="s">
        <v>651</v>
      </c>
      <c r="D377" s="215" t="s">
        <v>173</v>
      </c>
      <c r="E377" s="215">
        <v>6</v>
      </c>
      <c r="F377" s="215">
        <v>0</v>
      </c>
      <c r="G377" s="215">
        <v>0</v>
      </c>
      <c r="H377" s="215">
        <v>6</v>
      </c>
      <c r="I377" s="215">
        <v>6</v>
      </c>
      <c r="J377" s="216">
        <v>6</v>
      </c>
    </row>
    <row r="378" spans="2:10" s="280" customFormat="1" ht="15.75">
      <c r="B378" s="281" t="s">
        <v>653</v>
      </c>
      <c r="C378" s="214" t="s">
        <v>651</v>
      </c>
      <c r="D378" s="215" t="s">
        <v>173</v>
      </c>
      <c r="E378" s="215">
        <v>6</v>
      </c>
      <c r="F378" s="215">
        <v>0</v>
      </c>
      <c r="G378" s="215">
        <v>0</v>
      </c>
      <c r="H378" s="215">
        <v>6</v>
      </c>
      <c r="I378" s="215">
        <v>6</v>
      </c>
      <c r="J378" s="216">
        <v>6</v>
      </c>
    </row>
    <row r="379" spans="2:10" s="280" customFormat="1" ht="15.75">
      <c r="B379" s="281" t="s">
        <v>654</v>
      </c>
      <c r="C379" s="214" t="s">
        <v>651</v>
      </c>
      <c r="D379" s="215" t="s">
        <v>173</v>
      </c>
      <c r="E379" s="215">
        <v>6</v>
      </c>
      <c r="F379" s="215">
        <v>0</v>
      </c>
      <c r="G379" s="215">
        <v>0</v>
      </c>
      <c r="H379" s="215">
        <v>6</v>
      </c>
      <c r="I379" s="215">
        <v>6</v>
      </c>
      <c r="J379" s="216">
        <v>6</v>
      </c>
    </row>
    <row r="380" spans="2:10" s="280" customFormat="1" ht="15.75">
      <c r="B380" s="281" t="s">
        <v>655</v>
      </c>
      <c r="C380" s="214" t="s">
        <v>651</v>
      </c>
      <c r="D380" s="215" t="s">
        <v>173</v>
      </c>
      <c r="E380" s="215">
        <v>6</v>
      </c>
      <c r="F380" s="215">
        <v>0</v>
      </c>
      <c r="G380" s="215">
        <v>0</v>
      </c>
      <c r="H380" s="215">
        <v>6</v>
      </c>
      <c r="I380" s="215">
        <v>6</v>
      </c>
      <c r="J380" s="216">
        <v>6</v>
      </c>
    </row>
    <row r="381" spans="2:10" s="280" customFormat="1" ht="15.75">
      <c r="B381" s="281" t="s">
        <v>656</v>
      </c>
      <c r="C381" s="214" t="s">
        <v>651</v>
      </c>
      <c r="D381" s="215" t="s">
        <v>173</v>
      </c>
      <c r="E381" s="215">
        <v>6</v>
      </c>
      <c r="F381" s="215">
        <v>0</v>
      </c>
      <c r="G381" s="215">
        <v>0</v>
      </c>
      <c r="H381" s="215">
        <v>6</v>
      </c>
      <c r="I381" s="215">
        <v>6</v>
      </c>
      <c r="J381" s="216">
        <v>6</v>
      </c>
    </row>
    <row r="382" spans="2:10" s="280" customFormat="1" ht="15.75">
      <c r="B382" s="282" t="s">
        <v>657</v>
      </c>
      <c r="C382" s="283" t="s">
        <v>172</v>
      </c>
      <c r="D382" s="283" t="s">
        <v>173</v>
      </c>
      <c r="E382" s="283">
        <v>3</v>
      </c>
      <c r="F382" s="283">
        <v>0</v>
      </c>
      <c r="G382" s="283">
        <v>0</v>
      </c>
      <c r="H382" s="283">
        <v>3</v>
      </c>
      <c r="I382" s="283">
        <v>3</v>
      </c>
      <c r="J382" s="284">
        <v>3</v>
      </c>
    </row>
    <row r="383" spans="2:10" s="280" customFormat="1" ht="15.75">
      <c r="B383" s="282" t="s">
        <v>658</v>
      </c>
      <c r="C383" s="283" t="s">
        <v>172</v>
      </c>
      <c r="D383" s="283" t="s">
        <v>173</v>
      </c>
      <c r="E383" s="283">
        <v>3</v>
      </c>
      <c r="F383" s="283">
        <v>0</v>
      </c>
      <c r="G383" s="283">
        <v>0</v>
      </c>
      <c r="H383" s="283">
        <v>3</v>
      </c>
      <c r="I383" s="283">
        <v>3</v>
      </c>
      <c r="J383" s="284">
        <v>3</v>
      </c>
    </row>
    <row r="384" spans="2:10" s="280" customFormat="1" ht="15.75">
      <c r="B384" s="282" t="s">
        <v>659</v>
      </c>
      <c r="C384" s="283" t="s">
        <v>172</v>
      </c>
      <c r="D384" s="283" t="s">
        <v>173</v>
      </c>
      <c r="E384" s="283">
        <v>3</v>
      </c>
      <c r="F384" s="283">
        <v>0</v>
      </c>
      <c r="G384" s="283">
        <v>0</v>
      </c>
      <c r="H384" s="283">
        <v>3</v>
      </c>
      <c r="I384" s="283">
        <v>3</v>
      </c>
      <c r="J384" s="284">
        <v>3</v>
      </c>
    </row>
    <row r="385" spans="2:10" s="280" customFormat="1" ht="15.75">
      <c r="B385" s="282" t="s">
        <v>660</v>
      </c>
      <c r="C385" s="283" t="s">
        <v>172</v>
      </c>
      <c r="D385" s="283" t="s">
        <v>173</v>
      </c>
      <c r="E385" s="283">
        <v>3</v>
      </c>
      <c r="F385" s="283">
        <v>0</v>
      </c>
      <c r="G385" s="283">
        <v>0</v>
      </c>
      <c r="H385" s="283">
        <v>3</v>
      </c>
      <c r="I385" s="283">
        <v>3</v>
      </c>
      <c r="J385" s="284">
        <v>3</v>
      </c>
    </row>
    <row r="386" spans="2:10" s="280" customFormat="1" ht="15.75">
      <c r="B386" s="282" t="s">
        <v>661</v>
      </c>
      <c r="C386" s="283" t="s">
        <v>172</v>
      </c>
      <c r="D386" s="283" t="s">
        <v>173</v>
      </c>
      <c r="E386" s="283">
        <v>3</v>
      </c>
      <c r="F386" s="283">
        <v>0</v>
      </c>
      <c r="G386" s="283">
        <v>0</v>
      </c>
      <c r="H386" s="283">
        <v>3</v>
      </c>
      <c r="I386" s="283">
        <v>3</v>
      </c>
      <c r="J386" s="284">
        <v>3</v>
      </c>
    </row>
    <row r="387" spans="2:10" s="280" customFormat="1" ht="15.75">
      <c r="B387" s="281" t="s">
        <v>662</v>
      </c>
      <c r="C387" s="214" t="s">
        <v>182</v>
      </c>
      <c r="D387" s="215" t="s">
        <v>175</v>
      </c>
      <c r="E387" s="215">
        <v>6</v>
      </c>
      <c r="F387" s="215">
        <v>0</v>
      </c>
      <c r="G387" s="215">
        <v>0</v>
      </c>
      <c r="H387" s="215">
        <v>6</v>
      </c>
      <c r="I387" s="215">
        <v>6</v>
      </c>
      <c r="J387" s="216">
        <v>6</v>
      </c>
    </row>
    <row r="388" spans="2:10" s="280" customFormat="1" ht="15.75">
      <c r="B388" s="281" t="s">
        <v>663</v>
      </c>
      <c r="C388" s="214" t="s">
        <v>182</v>
      </c>
      <c r="D388" s="215" t="s">
        <v>175</v>
      </c>
      <c r="E388" s="215">
        <v>6</v>
      </c>
      <c r="F388" s="215">
        <v>0</v>
      </c>
      <c r="G388" s="215">
        <v>0</v>
      </c>
      <c r="H388" s="215">
        <v>6</v>
      </c>
      <c r="I388" s="215">
        <v>6</v>
      </c>
      <c r="J388" s="216">
        <v>6</v>
      </c>
    </row>
    <row r="389" spans="2:10" s="280" customFormat="1" ht="15.75">
      <c r="B389" s="281" t="s">
        <v>664</v>
      </c>
      <c r="C389" s="214" t="s">
        <v>182</v>
      </c>
      <c r="D389" s="215" t="s">
        <v>175</v>
      </c>
      <c r="E389" s="215">
        <v>6</v>
      </c>
      <c r="F389" s="215">
        <v>0</v>
      </c>
      <c r="G389" s="215">
        <v>0</v>
      </c>
      <c r="H389" s="215">
        <v>6</v>
      </c>
      <c r="I389" s="215">
        <v>6</v>
      </c>
      <c r="J389" s="216">
        <v>6</v>
      </c>
    </row>
    <row r="390" spans="2:10" s="280" customFormat="1" ht="15.75">
      <c r="B390" s="281" t="s">
        <v>665</v>
      </c>
      <c r="C390" s="214" t="s">
        <v>182</v>
      </c>
      <c r="D390" s="215" t="s">
        <v>175</v>
      </c>
      <c r="E390" s="215">
        <v>6</v>
      </c>
      <c r="F390" s="215">
        <v>0</v>
      </c>
      <c r="G390" s="215">
        <v>0</v>
      </c>
      <c r="H390" s="215">
        <v>6</v>
      </c>
      <c r="I390" s="215">
        <v>6</v>
      </c>
      <c r="J390" s="216">
        <v>6</v>
      </c>
    </row>
    <row r="391" spans="2:10" s="280" customFormat="1" ht="15.75">
      <c r="B391" s="281" t="s">
        <v>666</v>
      </c>
      <c r="C391" s="214" t="s">
        <v>182</v>
      </c>
      <c r="D391" s="215" t="s">
        <v>175</v>
      </c>
      <c r="E391" s="215">
        <v>6</v>
      </c>
      <c r="F391" s="215">
        <v>0</v>
      </c>
      <c r="G391" s="215">
        <v>0</v>
      </c>
      <c r="H391" s="215">
        <v>6</v>
      </c>
      <c r="I391" s="215">
        <v>6</v>
      </c>
      <c r="J391" s="216">
        <v>6</v>
      </c>
    </row>
    <row r="392" spans="2:10" s="280" customFormat="1" ht="15.75">
      <c r="B392" s="282" t="s">
        <v>667</v>
      </c>
      <c r="C392" s="283" t="s">
        <v>174</v>
      </c>
      <c r="D392" s="283" t="s">
        <v>175</v>
      </c>
      <c r="E392" s="283">
        <v>6</v>
      </c>
      <c r="F392" s="283">
        <v>6</v>
      </c>
      <c r="G392" s="283">
        <v>6</v>
      </c>
      <c r="H392" s="283">
        <v>6</v>
      </c>
      <c r="I392" s="283">
        <v>6</v>
      </c>
      <c r="J392" s="284">
        <v>6</v>
      </c>
    </row>
    <row r="393" spans="2:10" s="280" customFormat="1" ht="15.75">
      <c r="B393" s="282" t="s">
        <v>668</v>
      </c>
      <c r="C393" s="283" t="s">
        <v>174</v>
      </c>
      <c r="D393" s="283" t="s">
        <v>175</v>
      </c>
      <c r="E393" s="283">
        <v>6</v>
      </c>
      <c r="F393" s="283">
        <v>6</v>
      </c>
      <c r="G393" s="283">
        <v>6</v>
      </c>
      <c r="H393" s="283">
        <v>6</v>
      </c>
      <c r="I393" s="283">
        <v>6</v>
      </c>
      <c r="J393" s="284">
        <v>6</v>
      </c>
    </row>
    <row r="394" spans="2:10" s="280" customFormat="1" ht="15.75">
      <c r="B394" s="282" t="s">
        <v>669</v>
      </c>
      <c r="C394" s="283" t="s">
        <v>174</v>
      </c>
      <c r="D394" s="283" t="s">
        <v>175</v>
      </c>
      <c r="E394" s="283">
        <v>6</v>
      </c>
      <c r="F394" s="283">
        <v>6</v>
      </c>
      <c r="G394" s="283">
        <v>6</v>
      </c>
      <c r="H394" s="283">
        <v>6</v>
      </c>
      <c r="I394" s="283">
        <v>6</v>
      </c>
      <c r="J394" s="284">
        <v>6</v>
      </c>
    </row>
    <row r="395" spans="2:10" s="280" customFormat="1" ht="15.75">
      <c r="B395" s="282" t="s">
        <v>670</v>
      </c>
      <c r="C395" s="283" t="s">
        <v>174</v>
      </c>
      <c r="D395" s="283" t="s">
        <v>175</v>
      </c>
      <c r="E395" s="283">
        <v>6</v>
      </c>
      <c r="F395" s="283">
        <v>6</v>
      </c>
      <c r="G395" s="283">
        <v>6</v>
      </c>
      <c r="H395" s="283">
        <v>6</v>
      </c>
      <c r="I395" s="283">
        <v>6</v>
      </c>
      <c r="J395" s="284">
        <v>6</v>
      </c>
    </row>
    <row r="396" spans="2:10" s="280" customFormat="1" ht="15.75">
      <c r="B396" s="282" t="s">
        <v>671</v>
      </c>
      <c r="C396" s="283" t="s">
        <v>174</v>
      </c>
      <c r="D396" s="283" t="s">
        <v>175</v>
      </c>
      <c r="E396" s="283">
        <v>6</v>
      </c>
      <c r="F396" s="283">
        <v>6</v>
      </c>
      <c r="G396" s="283">
        <v>6</v>
      </c>
      <c r="H396" s="283">
        <v>6</v>
      </c>
      <c r="I396" s="283">
        <v>6</v>
      </c>
      <c r="J396" s="284">
        <v>6</v>
      </c>
    </row>
    <row r="397" spans="2:10" s="280" customFormat="1" ht="15.75">
      <c r="B397" s="282" t="s">
        <v>672</v>
      </c>
      <c r="C397" s="283" t="s">
        <v>174</v>
      </c>
      <c r="D397" s="283" t="s">
        <v>175</v>
      </c>
      <c r="E397" s="283">
        <v>6</v>
      </c>
      <c r="F397" s="283">
        <v>6</v>
      </c>
      <c r="G397" s="283">
        <v>6</v>
      </c>
      <c r="H397" s="283">
        <v>6</v>
      </c>
      <c r="I397" s="283">
        <v>6</v>
      </c>
      <c r="J397" s="284">
        <v>6</v>
      </c>
    </row>
    <row r="398" spans="2:10" s="280" customFormat="1" ht="15.75">
      <c r="B398" s="282" t="s">
        <v>673</v>
      </c>
      <c r="C398" s="283" t="s">
        <v>174</v>
      </c>
      <c r="D398" s="283" t="s">
        <v>175</v>
      </c>
      <c r="E398" s="283">
        <v>6</v>
      </c>
      <c r="F398" s="283">
        <v>6</v>
      </c>
      <c r="G398" s="283">
        <v>6</v>
      </c>
      <c r="H398" s="283">
        <v>6</v>
      </c>
      <c r="I398" s="283">
        <v>6</v>
      </c>
      <c r="J398" s="284">
        <v>6</v>
      </c>
    </row>
    <row r="399" spans="2:10" s="280" customFormat="1" ht="15.75">
      <c r="B399" s="282" t="s">
        <v>674</v>
      </c>
      <c r="C399" s="283" t="s">
        <v>174</v>
      </c>
      <c r="D399" s="283" t="s">
        <v>175</v>
      </c>
      <c r="E399" s="283">
        <v>6</v>
      </c>
      <c r="F399" s="283">
        <v>6</v>
      </c>
      <c r="G399" s="283">
        <v>6</v>
      </c>
      <c r="H399" s="283">
        <v>6</v>
      </c>
      <c r="I399" s="283">
        <v>6</v>
      </c>
      <c r="J399" s="284">
        <v>6</v>
      </c>
    </row>
    <row r="400" spans="2:10" s="280" customFormat="1" ht="15.75">
      <c r="B400" s="281" t="s">
        <v>675</v>
      </c>
      <c r="C400" s="214" t="s">
        <v>676</v>
      </c>
      <c r="D400" s="215" t="s">
        <v>175</v>
      </c>
      <c r="E400" s="215">
        <v>6</v>
      </c>
      <c r="F400" s="215">
        <v>0</v>
      </c>
      <c r="G400" s="215">
        <v>0</v>
      </c>
      <c r="H400" s="215">
        <v>6</v>
      </c>
      <c r="I400" s="215">
        <v>6</v>
      </c>
      <c r="J400" s="216">
        <v>6</v>
      </c>
    </row>
    <row r="401" spans="2:10" s="280" customFormat="1" ht="15.75">
      <c r="B401" s="281" t="s">
        <v>677</v>
      </c>
      <c r="C401" s="214" t="s">
        <v>676</v>
      </c>
      <c r="D401" s="215" t="s">
        <v>175</v>
      </c>
      <c r="E401" s="215">
        <v>6</v>
      </c>
      <c r="F401" s="215">
        <v>0</v>
      </c>
      <c r="G401" s="215">
        <v>0</v>
      </c>
      <c r="H401" s="215">
        <v>6</v>
      </c>
      <c r="I401" s="215">
        <v>6</v>
      </c>
      <c r="J401" s="216">
        <v>6</v>
      </c>
    </row>
    <row r="402" spans="2:10" s="280" customFormat="1" ht="15.75">
      <c r="B402" s="281" t="s">
        <v>678</v>
      </c>
      <c r="C402" s="214" t="s">
        <v>676</v>
      </c>
      <c r="D402" s="215" t="s">
        <v>175</v>
      </c>
      <c r="E402" s="215">
        <v>6</v>
      </c>
      <c r="F402" s="215">
        <v>0</v>
      </c>
      <c r="G402" s="215">
        <v>0</v>
      </c>
      <c r="H402" s="215">
        <v>6</v>
      </c>
      <c r="I402" s="215">
        <v>6</v>
      </c>
      <c r="J402" s="216">
        <v>6</v>
      </c>
    </row>
    <row r="403" spans="2:10" s="280" customFormat="1" ht="15.75">
      <c r="B403" s="281" t="s">
        <v>679</v>
      </c>
      <c r="C403" s="214" t="s">
        <v>676</v>
      </c>
      <c r="D403" s="215" t="s">
        <v>175</v>
      </c>
      <c r="E403" s="215">
        <v>6</v>
      </c>
      <c r="F403" s="215">
        <v>0</v>
      </c>
      <c r="G403" s="215">
        <v>0</v>
      </c>
      <c r="H403" s="215">
        <v>6</v>
      </c>
      <c r="I403" s="215">
        <v>6</v>
      </c>
      <c r="J403" s="216">
        <v>6</v>
      </c>
    </row>
    <row r="404" spans="2:10" s="280" customFormat="1" ht="15.75">
      <c r="B404" s="281" t="s">
        <v>680</v>
      </c>
      <c r="C404" s="214" t="s">
        <v>676</v>
      </c>
      <c r="D404" s="215" t="s">
        <v>175</v>
      </c>
      <c r="E404" s="215">
        <v>6</v>
      </c>
      <c r="F404" s="215">
        <v>0</v>
      </c>
      <c r="G404" s="215">
        <v>0</v>
      </c>
      <c r="H404" s="215">
        <v>6</v>
      </c>
      <c r="I404" s="215">
        <v>6</v>
      </c>
      <c r="J404" s="216">
        <v>6</v>
      </c>
    </row>
    <row r="405" spans="2:10" s="280" customFormat="1" ht="15.75">
      <c r="B405" s="282" t="s">
        <v>681</v>
      </c>
      <c r="C405" s="283" t="s">
        <v>188</v>
      </c>
      <c r="D405" s="283" t="s">
        <v>184</v>
      </c>
      <c r="E405" s="283">
        <v>6</v>
      </c>
      <c r="F405" s="283">
        <v>0</v>
      </c>
      <c r="G405" s="283">
        <v>0</v>
      </c>
      <c r="H405" s="283">
        <v>6</v>
      </c>
      <c r="I405" s="283">
        <v>6</v>
      </c>
      <c r="J405" s="284">
        <v>6</v>
      </c>
    </row>
    <row r="406" spans="2:10" s="280" customFormat="1" ht="15.75">
      <c r="B406" s="282" t="s">
        <v>682</v>
      </c>
      <c r="C406" s="283" t="s">
        <v>188</v>
      </c>
      <c r="D406" s="283" t="s">
        <v>184</v>
      </c>
      <c r="E406" s="283">
        <v>6</v>
      </c>
      <c r="F406" s="283">
        <v>0</v>
      </c>
      <c r="G406" s="283">
        <v>0</v>
      </c>
      <c r="H406" s="283">
        <v>6</v>
      </c>
      <c r="I406" s="283">
        <v>6</v>
      </c>
      <c r="J406" s="284">
        <v>6</v>
      </c>
    </row>
    <row r="407" spans="2:10" s="280" customFormat="1" ht="15.75">
      <c r="B407" s="282" t="s">
        <v>683</v>
      </c>
      <c r="C407" s="283" t="s">
        <v>188</v>
      </c>
      <c r="D407" s="283" t="s">
        <v>184</v>
      </c>
      <c r="E407" s="283">
        <v>6</v>
      </c>
      <c r="F407" s="283">
        <v>0</v>
      </c>
      <c r="G407" s="283">
        <v>0</v>
      </c>
      <c r="H407" s="283">
        <v>6</v>
      </c>
      <c r="I407" s="283">
        <v>6</v>
      </c>
      <c r="J407" s="284">
        <v>6</v>
      </c>
    </row>
    <row r="408" spans="2:10" s="280" customFormat="1" ht="15.75">
      <c r="B408" s="282" t="s">
        <v>684</v>
      </c>
      <c r="C408" s="283" t="s">
        <v>188</v>
      </c>
      <c r="D408" s="283" t="s">
        <v>184</v>
      </c>
      <c r="E408" s="283">
        <v>6</v>
      </c>
      <c r="F408" s="283">
        <v>0</v>
      </c>
      <c r="G408" s="283">
        <v>0</v>
      </c>
      <c r="H408" s="283">
        <v>6</v>
      </c>
      <c r="I408" s="283">
        <v>6</v>
      </c>
      <c r="J408" s="284">
        <v>6</v>
      </c>
    </row>
    <row r="409" spans="2:10" s="280" customFormat="1" ht="15.75">
      <c r="B409" s="282" t="s">
        <v>685</v>
      </c>
      <c r="C409" s="283" t="s">
        <v>188</v>
      </c>
      <c r="D409" s="283" t="s">
        <v>184</v>
      </c>
      <c r="E409" s="283">
        <v>6</v>
      </c>
      <c r="F409" s="283">
        <v>0</v>
      </c>
      <c r="G409" s="283">
        <v>0</v>
      </c>
      <c r="H409" s="283">
        <v>6</v>
      </c>
      <c r="I409" s="283">
        <v>6</v>
      </c>
      <c r="J409" s="284">
        <v>6</v>
      </c>
    </row>
    <row r="410" spans="2:10" s="280" customFormat="1" ht="15.75">
      <c r="B410" s="282" t="s">
        <v>686</v>
      </c>
      <c r="C410" s="283" t="s">
        <v>188</v>
      </c>
      <c r="D410" s="283" t="s">
        <v>184</v>
      </c>
      <c r="E410" s="283">
        <v>6</v>
      </c>
      <c r="F410" s="283">
        <v>0</v>
      </c>
      <c r="G410" s="283">
        <v>0</v>
      </c>
      <c r="H410" s="283">
        <v>6</v>
      </c>
      <c r="I410" s="283">
        <v>6</v>
      </c>
      <c r="J410" s="284">
        <v>6</v>
      </c>
    </row>
    <row r="411" spans="2:10" s="280" customFormat="1" ht="15.75">
      <c r="B411" s="282" t="s">
        <v>687</v>
      </c>
      <c r="C411" s="283" t="s">
        <v>188</v>
      </c>
      <c r="D411" s="283" t="s">
        <v>184</v>
      </c>
      <c r="E411" s="283">
        <v>6</v>
      </c>
      <c r="F411" s="283">
        <v>0</v>
      </c>
      <c r="G411" s="283">
        <v>0</v>
      </c>
      <c r="H411" s="283">
        <v>6</v>
      </c>
      <c r="I411" s="283">
        <v>6</v>
      </c>
      <c r="J411" s="284">
        <v>6</v>
      </c>
    </row>
    <row r="412" spans="2:10" s="280" customFormat="1" ht="15.75">
      <c r="B412" s="282" t="s">
        <v>688</v>
      </c>
      <c r="C412" s="283" t="s">
        <v>188</v>
      </c>
      <c r="D412" s="283" t="s">
        <v>184</v>
      </c>
      <c r="E412" s="283">
        <v>6</v>
      </c>
      <c r="F412" s="283">
        <v>0</v>
      </c>
      <c r="G412" s="283">
        <v>0</v>
      </c>
      <c r="H412" s="283">
        <v>6</v>
      </c>
      <c r="I412" s="283">
        <v>6</v>
      </c>
      <c r="J412" s="284">
        <v>6</v>
      </c>
    </row>
    <row r="413" spans="2:10" s="280" customFormat="1" ht="15.75">
      <c r="B413" s="282" t="s">
        <v>689</v>
      </c>
      <c r="C413" s="283" t="s">
        <v>188</v>
      </c>
      <c r="D413" s="283" t="s">
        <v>184</v>
      </c>
      <c r="E413" s="283">
        <v>6</v>
      </c>
      <c r="F413" s="283">
        <v>0</v>
      </c>
      <c r="G413" s="283">
        <v>0</v>
      </c>
      <c r="H413" s="283">
        <v>6</v>
      </c>
      <c r="I413" s="283">
        <v>6</v>
      </c>
      <c r="J413" s="284">
        <v>6</v>
      </c>
    </row>
    <row r="414" spans="2:10" s="280" customFormat="1" ht="15.75">
      <c r="B414" s="282" t="s">
        <v>690</v>
      </c>
      <c r="C414" s="283" t="s">
        <v>188</v>
      </c>
      <c r="D414" s="283" t="s">
        <v>184</v>
      </c>
      <c r="E414" s="283">
        <v>6</v>
      </c>
      <c r="F414" s="283">
        <v>0</v>
      </c>
      <c r="G414" s="283">
        <v>0</v>
      </c>
      <c r="H414" s="283">
        <v>6</v>
      </c>
      <c r="I414" s="283">
        <v>6</v>
      </c>
      <c r="J414" s="284">
        <v>6</v>
      </c>
    </row>
    <row r="415" spans="2:10" s="280" customFormat="1" ht="15.75">
      <c r="B415" s="281" t="s">
        <v>691</v>
      </c>
      <c r="C415" s="214" t="s">
        <v>254</v>
      </c>
      <c r="D415" s="215" t="s">
        <v>191</v>
      </c>
      <c r="E415" s="215">
        <v>3</v>
      </c>
      <c r="F415" s="215">
        <v>3</v>
      </c>
      <c r="G415" s="215">
        <v>3</v>
      </c>
      <c r="H415" s="215">
        <v>0</v>
      </c>
      <c r="I415" s="215">
        <v>0</v>
      </c>
      <c r="J415" s="216">
        <v>0</v>
      </c>
    </row>
    <row r="416" spans="2:10" s="280" customFormat="1" ht="15.75">
      <c r="B416" s="281" t="s">
        <v>692</v>
      </c>
      <c r="C416" s="214" t="s">
        <v>254</v>
      </c>
      <c r="D416" s="215" t="s">
        <v>191</v>
      </c>
      <c r="E416" s="215">
        <v>3</v>
      </c>
      <c r="F416" s="215">
        <v>3</v>
      </c>
      <c r="G416" s="215">
        <v>3</v>
      </c>
      <c r="H416" s="215">
        <v>0</v>
      </c>
      <c r="I416" s="215">
        <v>0</v>
      </c>
      <c r="J416" s="216">
        <v>0</v>
      </c>
    </row>
    <row r="417" spans="2:10" s="280" customFormat="1" ht="15.75">
      <c r="B417" s="281" t="s">
        <v>693</v>
      </c>
      <c r="C417" s="214" t="s">
        <v>254</v>
      </c>
      <c r="D417" s="215" t="s">
        <v>191</v>
      </c>
      <c r="E417" s="215">
        <v>3</v>
      </c>
      <c r="F417" s="215">
        <v>3</v>
      </c>
      <c r="G417" s="215">
        <v>3</v>
      </c>
      <c r="H417" s="215">
        <v>0</v>
      </c>
      <c r="I417" s="215">
        <v>0</v>
      </c>
      <c r="J417" s="216">
        <v>0</v>
      </c>
    </row>
    <row r="418" spans="2:10" s="280" customFormat="1" ht="15.75">
      <c r="B418" s="281" t="s">
        <v>694</v>
      </c>
      <c r="C418" s="214" t="s">
        <v>254</v>
      </c>
      <c r="D418" s="215" t="s">
        <v>191</v>
      </c>
      <c r="E418" s="215">
        <v>3</v>
      </c>
      <c r="F418" s="215">
        <v>3</v>
      </c>
      <c r="G418" s="215">
        <v>3</v>
      </c>
      <c r="H418" s="215">
        <v>0</v>
      </c>
      <c r="I418" s="215">
        <v>0</v>
      </c>
      <c r="J418" s="216">
        <v>0</v>
      </c>
    </row>
    <row r="419" spans="2:10" s="280" customFormat="1" ht="15.75">
      <c r="B419" s="281" t="s">
        <v>695</v>
      </c>
      <c r="C419" s="214" t="s">
        <v>254</v>
      </c>
      <c r="D419" s="215" t="s">
        <v>191</v>
      </c>
      <c r="E419" s="215">
        <v>3</v>
      </c>
      <c r="F419" s="215">
        <v>3</v>
      </c>
      <c r="G419" s="215">
        <v>3</v>
      </c>
      <c r="H419" s="215">
        <v>0</v>
      </c>
      <c r="I419" s="215">
        <v>0</v>
      </c>
      <c r="J419" s="216">
        <v>0</v>
      </c>
    </row>
    <row r="420" spans="2:10" s="280" customFormat="1" ht="15.75">
      <c r="B420" s="282" t="s">
        <v>696</v>
      </c>
      <c r="C420" s="283" t="s">
        <v>255</v>
      </c>
      <c r="D420" s="283" t="s">
        <v>191</v>
      </c>
      <c r="E420" s="283">
        <v>3</v>
      </c>
      <c r="F420" s="283">
        <v>0</v>
      </c>
      <c r="G420" s="283">
        <v>0</v>
      </c>
      <c r="H420" s="283">
        <v>3</v>
      </c>
      <c r="I420" s="283">
        <v>3</v>
      </c>
      <c r="J420" s="284">
        <v>3</v>
      </c>
    </row>
    <row r="421" spans="2:10" s="280" customFormat="1" ht="15.75">
      <c r="B421" s="282" t="s">
        <v>697</v>
      </c>
      <c r="C421" s="283" t="s">
        <v>255</v>
      </c>
      <c r="D421" s="283" t="s">
        <v>191</v>
      </c>
      <c r="E421" s="283">
        <v>3</v>
      </c>
      <c r="F421" s="283">
        <v>0</v>
      </c>
      <c r="G421" s="283">
        <v>0</v>
      </c>
      <c r="H421" s="283">
        <v>3</v>
      </c>
      <c r="I421" s="283">
        <v>3</v>
      </c>
      <c r="J421" s="284">
        <v>3</v>
      </c>
    </row>
    <row r="422" spans="2:10" s="280" customFormat="1" ht="15.75">
      <c r="B422" s="282" t="s">
        <v>698</v>
      </c>
      <c r="C422" s="283" t="s">
        <v>255</v>
      </c>
      <c r="D422" s="283" t="s">
        <v>191</v>
      </c>
      <c r="E422" s="283">
        <v>3</v>
      </c>
      <c r="F422" s="283">
        <v>0</v>
      </c>
      <c r="G422" s="283">
        <v>0</v>
      </c>
      <c r="H422" s="283">
        <v>3</v>
      </c>
      <c r="I422" s="283">
        <v>3</v>
      </c>
      <c r="J422" s="284">
        <v>3</v>
      </c>
    </row>
    <row r="423" spans="2:10" s="280" customFormat="1" ht="15.75">
      <c r="B423" s="282" t="s">
        <v>699</v>
      </c>
      <c r="C423" s="283" t="s">
        <v>255</v>
      </c>
      <c r="D423" s="283" t="s">
        <v>191</v>
      </c>
      <c r="E423" s="283">
        <v>3</v>
      </c>
      <c r="F423" s="283">
        <v>0</v>
      </c>
      <c r="G423" s="283">
        <v>0</v>
      </c>
      <c r="H423" s="283">
        <v>3</v>
      </c>
      <c r="I423" s="283">
        <v>3</v>
      </c>
      <c r="J423" s="284">
        <v>3</v>
      </c>
    </row>
    <row r="424" spans="2:10" s="280" customFormat="1" ht="15.75">
      <c r="B424" s="282" t="s">
        <v>700</v>
      </c>
      <c r="C424" s="283" t="s">
        <v>255</v>
      </c>
      <c r="D424" s="283" t="s">
        <v>191</v>
      </c>
      <c r="E424" s="283">
        <v>3</v>
      </c>
      <c r="F424" s="283">
        <v>0</v>
      </c>
      <c r="G424" s="283">
        <v>0</v>
      </c>
      <c r="H424" s="283">
        <v>3</v>
      </c>
      <c r="I424" s="283">
        <v>3</v>
      </c>
      <c r="J424" s="284">
        <v>3</v>
      </c>
    </row>
    <row r="425" spans="2:10" s="280" customFormat="1" ht="15.75">
      <c r="B425" s="281" t="s">
        <v>701</v>
      </c>
      <c r="C425" s="214" t="s">
        <v>702</v>
      </c>
      <c r="D425" s="215" t="s">
        <v>191</v>
      </c>
      <c r="E425" s="215">
        <v>3</v>
      </c>
      <c r="F425" s="215">
        <v>3</v>
      </c>
      <c r="G425" s="215">
        <v>3</v>
      </c>
      <c r="H425" s="215">
        <v>0</v>
      </c>
      <c r="I425" s="215">
        <v>0</v>
      </c>
      <c r="J425" s="216">
        <v>0</v>
      </c>
    </row>
    <row r="426" spans="2:10" s="280" customFormat="1" ht="15.75">
      <c r="B426" s="281" t="s">
        <v>703</v>
      </c>
      <c r="C426" s="214" t="s">
        <v>702</v>
      </c>
      <c r="D426" s="215" t="s">
        <v>191</v>
      </c>
      <c r="E426" s="215">
        <v>3</v>
      </c>
      <c r="F426" s="215">
        <v>3</v>
      </c>
      <c r="G426" s="215">
        <v>3</v>
      </c>
      <c r="H426" s="215">
        <v>0</v>
      </c>
      <c r="I426" s="215">
        <v>0</v>
      </c>
      <c r="J426" s="216">
        <v>0</v>
      </c>
    </row>
    <row r="427" spans="2:10" s="280" customFormat="1" ht="15.75">
      <c r="B427" s="281" t="s">
        <v>704</v>
      </c>
      <c r="C427" s="214" t="s">
        <v>702</v>
      </c>
      <c r="D427" s="215" t="s">
        <v>191</v>
      </c>
      <c r="E427" s="215">
        <v>3</v>
      </c>
      <c r="F427" s="215">
        <v>3</v>
      </c>
      <c r="G427" s="215">
        <v>3</v>
      </c>
      <c r="H427" s="215">
        <v>0</v>
      </c>
      <c r="I427" s="215">
        <v>0</v>
      </c>
      <c r="J427" s="216">
        <v>0</v>
      </c>
    </row>
    <row r="428" spans="2:10" s="280" customFormat="1" ht="15.75">
      <c r="B428" s="281" t="s">
        <v>705</v>
      </c>
      <c r="C428" s="214" t="s">
        <v>702</v>
      </c>
      <c r="D428" s="215" t="s">
        <v>191</v>
      </c>
      <c r="E428" s="215">
        <v>3</v>
      </c>
      <c r="F428" s="215">
        <v>3</v>
      </c>
      <c r="G428" s="215">
        <v>3</v>
      </c>
      <c r="H428" s="215">
        <v>0</v>
      </c>
      <c r="I428" s="215">
        <v>0</v>
      </c>
      <c r="J428" s="216">
        <v>0</v>
      </c>
    </row>
    <row r="429" spans="2:10" s="280" customFormat="1" ht="15.75">
      <c r="B429" s="281" t="s">
        <v>706</v>
      </c>
      <c r="C429" s="214" t="s">
        <v>702</v>
      </c>
      <c r="D429" s="215" t="s">
        <v>191</v>
      </c>
      <c r="E429" s="215">
        <v>3</v>
      </c>
      <c r="F429" s="215">
        <v>3</v>
      </c>
      <c r="G429" s="215">
        <v>3</v>
      </c>
      <c r="H429" s="215">
        <v>0</v>
      </c>
      <c r="I429" s="215">
        <v>0</v>
      </c>
      <c r="J429" s="216">
        <v>0</v>
      </c>
    </row>
    <row r="430" spans="2:10" s="280" customFormat="1" ht="15.75">
      <c r="B430" s="282" t="s">
        <v>707</v>
      </c>
      <c r="C430" s="283" t="s">
        <v>708</v>
      </c>
      <c r="D430" s="283" t="s">
        <v>191</v>
      </c>
      <c r="E430" s="283">
        <v>3</v>
      </c>
      <c r="F430" s="283">
        <v>0</v>
      </c>
      <c r="G430" s="283">
        <v>0</v>
      </c>
      <c r="H430" s="283">
        <v>3</v>
      </c>
      <c r="I430" s="283">
        <v>3</v>
      </c>
      <c r="J430" s="284">
        <v>3</v>
      </c>
    </row>
    <row r="431" spans="2:10" s="280" customFormat="1" ht="15.75">
      <c r="B431" s="282" t="s">
        <v>709</v>
      </c>
      <c r="C431" s="283" t="s">
        <v>708</v>
      </c>
      <c r="D431" s="283" t="s">
        <v>191</v>
      </c>
      <c r="E431" s="283">
        <v>3</v>
      </c>
      <c r="F431" s="283">
        <v>0</v>
      </c>
      <c r="G431" s="283">
        <v>0</v>
      </c>
      <c r="H431" s="283">
        <v>3</v>
      </c>
      <c r="I431" s="283">
        <v>3</v>
      </c>
      <c r="J431" s="284">
        <v>3</v>
      </c>
    </row>
    <row r="432" spans="2:10" s="280" customFormat="1" ht="15.75">
      <c r="B432" s="282" t="s">
        <v>710</v>
      </c>
      <c r="C432" s="283" t="s">
        <v>708</v>
      </c>
      <c r="D432" s="283" t="s">
        <v>191</v>
      </c>
      <c r="E432" s="283">
        <v>3</v>
      </c>
      <c r="F432" s="283">
        <v>0</v>
      </c>
      <c r="G432" s="283">
        <v>0</v>
      </c>
      <c r="H432" s="283">
        <v>3</v>
      </c>
      <c r="I432" s="283">
        <v>3</v>
      </c>
      <c r="J432" s="284">
        <v>3</v>
      </c>
    </row>
    <row r="433" spans="2:10" s="280" customFormat="1" ht="15.75">
      <c r="B433" s="282" t="s">
        <v>711</v>
      </c>
      <c r="C433" s="283" t="s">
        <v>708</v>
      </c>
      <c r="D433" s="283" t="s">
        <v>191</v>
      </c>
      <c r="E433" s="283">
        <v>3</v>
      </c>
      <c r="F433" s="283">
        <v>0</v>
      </c>
      <c r="G433" s="283">
        <v>0</v>
      </c>
      <c r="H433" s="283">
        <v>3</v>
      </c>
      <c r="I433" s="283">
        <v>3</v>
      </c>
      <c r="J433" s="284">
        <v>3</v>
      </c>
    </row>
    <row r="434" spans="2:10" s="280" customFormat="1" ht="15.75">
      <c r="B434" s="282" t="s">
        <v>712</v>
      </c>
      <c r="C434" s="283" t="s">
        <v>708</v>
      </c>
      <c r="D434" s="283" t="s">
        <v>191</v>
      </c>
      <c r="E434" s="283">
        <v>3</v>
      </c>
      <c r="F434" s="283">
        <v>0</v>
      </c>
      <c r="G434" s="283">
        <v>0</v>
      </c>
      <c r="H434" s="283">
        <v>3</v>
      </c>
      <c r="I434" s="283">
        <v>3</v>
      </c>
      <c r="J434" s="284">
        <v>3</v>
      </c>
    </row>
    <row r="435" spans="2:10" s="280" customFormat="1" ht="15.75">
      <c r="B435" s="281" t="s">
        <v>713</v>
      </c>
      <c r="C435" s="214" t="s">
        <v>196</v>
      </c>
      <c r="D435" s="215" t="s">
        <v>191</v>
      </c>
      <c r="E435" s="215">
        <v>3</v>
      </c>
      <c r="F435" s="215">
        <v>3</v>
      </c>
      <c r="G435" s="215">
        <v>3</v>
      </c>
      <c r="H435" s="215">
        <v>0</v>
      </c>
      <c r="I435" s="215">
        <v>0</v>
      </c>
      <c r="J435" s="216">
        <v>0</v>
      </c>
    </row>
    <row r="436" spans="2:10" s="280" customFormat="1" ht="15.75">
      <c r="B436" s="281" t="s">
        <v>714</v>
      </c>
      <c r="C436" s="214" t="s">
        <v>196</v>
      </c>
      <c r="D436" s="215" t="s">
        <v>191</v>
      </c>
      <c r="E436" s="215">
        <v>3</v>
      </c>
      <c r="F436" s="215">
        <v>3</v>
      </c>
      <c r="G436" s="215">
        <v>3</v>
      </c>
      <c r="H436" s="215">
        <v>0</v>
      </c>
      <c r="I436" s="215">
        <v>0</v>
      </c>
      <c r="J436" s="216">
        <v>0</v>
      </c>
    </row>
    <row r="437" spans="2:10" s="280" customFormat="1" ht="15.75">
      <c r="B437" s="281" t="s">
        <v>715</v>
      </c>
      <c r="C437" s="214" t="s">
        <v>196</v>
      </c>
      <c r="D437" s="215" t="s">
        <v>191</v>
      </c>
      <c r="E437" s="215">
        <v>3</v>
      </c>
      <c r="F437" s="215">
        <v>3</v>
      </c>
      <c r="G437" s="215">
        <v>3</v>
      </c>
      <c r="H437" s="215">
        <v>0</v>
      </c>
      <c r="I437" s="215">
        <v>0</v>
      </c>
      <c r="J437" s="216">
        <v>0</v>
      </c>
    </row>
    <row r="438" spans="2:10" s="280" customFormat="1" ht="15.75">
      <c r="B438" s="281" t="s">
        <v>716</v>
      </c>
      <c r="C438" s="214" t="s">
        <v>196</v>
      </c>
      <c r="D438" s="215" t="s">
        <v>191</v>
      </c>
      <c r="E438" s="215">
        <v>3</v>
      </c>
      <c r="F438" s="215">
        <v>3</v>
      </c>
      <c r="G438" s="215">
        <v>3</v>
      </c>
      <c r="H438" s="215">
        <v>0</v>
      </c>
      <c r="I438" s="215">
        <v>0</v>
      </c>
      <c r="J438" s="216">
        <v>0</v>
      </c>
    </row>
    <row r="439" spans="2:10" s="280" customFormat="1" ht="15.75">
      <c r="B439" s="281" t="s">
        <v>717</v>
      </c>
      <c r="C439" s="214" t="s">
        <v>196</v>
      </c>
      <c r="D439" s="215" t="s">
        <v>191</v>
      </c>
      <c r="E439" s="215">
        <v>3</v>
      </c>
      <c r="F439" s="215">
        <v>3</v>
      </c>
      <c r="G439" s="215">
        <v>3</v>
      </c>
      <c r="H439" s="215">
        <v>0</v>
      </c>
      <c r="I439" s="215">
        <v>0</v>
      </c>
      <c r="J439" s="216">
        <v>0</v>
      </c>
    </row>
    <row r="440" spans="2:10" s="280" customFormat="1" ht="15.75">
      <c r="B440" s="282" t="s">
        <v>718</v>
      </c>
      <c r="C440" s="283" t="s">
        <v>197</v>
      </c>
      <c r="D440" s="283" t="s">
        <v>191</v>
      </c>
      <c r="E440" s="283">
        <v>3</v>
      </c>
      <c r="F440" s="283">
        <v>3</v>
      </c>
      <c r="G440" s="283">
        <v>3</v>
      </c>
      <c r="H440" s="283">
        <v>3</v>
      </c>
      <c r="I440" s="283">
        <v>3</v>
      </c>
      <c r="J440" s="284">
        <v>3</v>
      </c>
    </row>
    <row r="441" spans="2:10" s="280" customFormat="1" ht="15.75">
      <c r="B441" s="282" t="s">
        <v>719</v>
      </c>
      <c r="C441" s="283" t="s">
        <v>197</v>
      </c>
      <c r="D441" s="283" t="s">
        <v>191</v>
      </c>
      <c r="E441" s="283">
        <v>3</v>
      </c>
      <c r="F441" s="283">
        <v>3</v>
      </c>
      <c r="G441" s="283">
        <v>3</v>
      </c>
      <c r="H441" s="283">
        <v>3</v>
      </c>
      <c r="I441" s="283">
        <v>3</v>
      </c>
      <c r="J441" s="284">
        <v>3</v>
      </c>
    </row>
    <row r="442" spans="2:10" s="280" customFormat="1" ht="15.75">
      <c r="B442" s="282" t="s">
        <v>720</v>
      </c>
      <c r="C442" s="283" t="s">
        <v>197</v>
      </c>
      <c r="D442" s="283" t="s">
        <v>191</v>
      </c>
      <c r="E442" s="283">
        <v>3</v>
      </c>
      <c r="F442" s="283">
        <v>3</v>
      </c>
      <c r="G442" s="283">
        <v>3</v>
      </c>
      <c r="H442" s="283">
        <v>3</v>
      </c>
      <c r="I442" s="283">
        <v>3</v>
      </c>
      <c r="J442" s="284">
        <v>3</v>
      </c>
    </row>
    <row r="443" spans="2:10" s="280" customFormat="1" ht="15.75">
      <c r="B443" s="282" t="s">
        <v>721</v>
      </c>
      <c r="C443" s="283" t="s">
        <v>197</v>
      </c>
      <c r="D443" s="283" t="s">
        <v>191</v>
      </c>
      <c r="E443" s="283">
        <v>3</v>
      </c>
      <c r="F443" s="283">
        <v>3</v>
      </c>
      <c r="G443" s="283">
        <v>3</v>
      </c>
      <c r="H443" s="283">
        <v>3</v>
      </c>
      <c r="I443" s="283">
        <v>3</v>
      </c>
      <c r="J443" s="284">
        <v>3</v>
      </c>
    </row>
    <row r="444" spans="2:10" s="280" customFormat="1" ht="15.75">
      <c r="B444" s="282" t="s">
        <v>722</v>
      </c>
      <c r="C444" s="283" t="s">
        <v>197</v>
      </c>
      <c r="D444" s="283" t="s">
        <v>191</v>
      </c>
      <c r="E444" s="283">
        <v>3</v>
      </c>
      <c r="F444" s="283">
        <v>3</v>
      </c>
      <c r="G444" s="283">
        <v>3</v>
      </c>
      <c r="H444" s="283">
        <v>3</v>
      </c>
      <c r="I444" s="283">
        <v>3</v>
      </c>
      <c r="J444" s="284">
        <v>3</v>
      </c>
    </row>
    <row r="445" spans="2:10" s="280" customFormat="1" ht="15.75">
      <c r="B445" s="282" t="s">
        <v>723</v>
      </c>
      <c r="C445" s="283" t="s">
        <v>197</v>
      </c>
      <c r="D445" s="283" t="s">
        <v>191</v>
      </c>
      <c r="E445" s="283">
        <v>3</v>
      </c>
      <c r="F445" s="283">
        <v>3</v>
      </c>
      <c r="G445" s="283">
        <v>3</v>
      </c>
      <c r="H445" s="283">
        <v>3</v>
      </c>
      <c r="I445" s="283">
        <v>3</v>
      </c>
      <c r="J445" s="284">
        <v>3</v>
      </c>
    </row>
    <row r="446" spans="2:10" s="280" customFormat="1" ht="15.75">
      <c r="B446" s="281" t="s">
        <v>724</v>
      </c>
      <c r="C446" s="214" t="s">
        <v>198</v>
      </c>
      <c r="D446" s="215" t="s">
        <v>199</v>
      </c>
      <c r="E446" s="215">
        <v>3</v>
      </c>
      <c r="F446" s="215">
        <v>3</v>
      </c>
      <c r="G446" s="215">
        <v>3</v>
      </c>
      <c r="H446" s="215">
        <v>0</v>
      </c>
      <c r="I446" s="215">
        <v>0</v>
      </c>
      <c r="J446" s="216">
        <v>0</v>
      </c>
    </row>
    <row r="447" spans="2:10" s="280" customFormat="1" ht="15.75">
      <c r="B447" s="281" t="s">
        <v>725</v>
      </c>
      <c r="C447" s="214" t="s">
        <v>198</v>
      </c>
      <c r="D447" s="215" t="s">
        <v>199</v>
      </c>
      <c r="E447" s="215">
        <v>3</v>
      </c>
      <c r="F447" s="215">
        <v>3</v>
      </c>
      <c r="G447" s="215">
        <v>3</v>
      </c>
      <c r="H447" s="215">
        <v>0</v>
      </c>
      <c r="I447" s="215">
        <v>0</v>
      </c>
      <c r="J447" s="216">
        <v>0</v>
      </c>
    </row>
    <row r="448" spans="2:10" s="280" customFormat="1" ht="15.75">
      <c r="B448" s="281" t="s">
        <v>726</v>
      </c>
      <c r="C448" s="214" t="s">
        <v>198</v>
      </c>
      <c r="D448" s="215" t="s">
        <v>199</v>
      </c>
      <c r="E448" s="215">
        <v>3</v>
      </c>
      <c r="F448" s="215">
        <v>3</v>
      </c>
      <c r="G448" s="215">
        <v>3</v>
      </c>
      <c r="H448" s="215">
        <v>0</v>
      </c>
      <c r="I448" s="215">
        <v>0</v>
      </c>
      <c r="J448" s="216">
        <v>0</v>
      </c>
    </row>
    <row r="449" spans="2:10" s="280" customFormat="1" ht="15.75">
      <c r="B449" s="281" t="s">
        <v>727</v>
      </c>
      <c r="C449" s="214" t="s">
        <v>198</v>
      </c>
      <c r="D449" s="215" t="s">
        <v>199</v>
      </c>
      <c r="E449" s="215">
        <v>3</v>
      </c>
      <c r="F449" s="215">
        <v>3</v>
      </c>
      <c r="G449" s="215">
        <v>3</v>
      </c>
      <c r="H449" s="215">
        <v>0</v>
      </c>
      <c r="I449" s="215">
        <v>0</v>
      </c>
      <c r="J449" s="216">
        <v>0</v>
      </c>
    </row>
    <row r="450" spans="2:10" s="280" customFormat="1" ht="15.75">
      <c r="B450" s="281" t="s">
        <v>728</v>
      </c>
      <c r="C450" s="214" t="s">
        <v>198</v>
      </c>
      <c r="D450" s="215" t="s">
        <v>199</v>
      </c>
      <c r="E450" s="215">
        <v>3</v>
      </c>
      <c r="F450" s="215">
        <v>3</v>
      </c>
      <c r="G450" s="215">
        <v>3</v>
      </c>
      <c r="H450" s="215">
        <v>0</v>
      </c>
      <c r="I450" s="215">
        <v>0</v>
      </c>
      <c r="J450" s="216">
        <v>0</v>
      </c>
    </row>
    <row r="451" spans="2:10" s="280" customFormat="1" ht="15.75">
      <c r="B451" s="282" t="s">
        <v>729</v>
      </c>
      <c r="C451" s="283" t="s">
        <v>200</v>
      </c>
      <c r="D451" s="283" t="s">
        <v>199</v>
      </c>
      <c r="E451" s="283">
        <v>3</v>
      </c>
      <c r="F451" s="283">
        <v>0</v>
      </c>
      <c r="G451" s="283">
        <v>0</v>
      </c>
      <c r="H451" s="283">
        <v>3</v>
      </c>
      <c r="I451" s="283">
        <v>3</v>
      </c>
      <c r="J451" s="284">
        <v>3</v>
      </c>
    </row>
    <row r="452" spans="2:10" s="280" customFormat="1" ht="15.75">
      <c r="B452" s="282" t="s">
        <v>730</v>
      </c>
      <c r="C452" s="283" t="s">
        <v>200</v>
      </c>
      <c r="D452" s="283" t="s">
        <v>199</v>
      </c>
      <c r="E452" s="283">
        <v>3</v>
      </c>
      <c r="F452" s="283">
        <v>0</v>
      </c>
      <c r="G452" s="283">
        <v>0</v>
      </c>
      <c r="H452" s="283">
        <v>3</v>
      </c>
      <c r="I452" s="283">
        <v>3</v>
      </c>
      <c r="J452" s="284">
        <v>3</v>
      </c>
    </row>
    <row r="453" spans="2:10" s="280" customFormat="1" ht="15.75">
      <c r="B453" s="282" t="s">
        <v>731</v>
      </c>
      <c r="C453" s="283" t="s">
        <v>200</v>
      </c>
      <c r="D453" s="283" t="s">
        <v>199</v>
      </c>
      <c r="E453" s="283">
        <v>3</v>
      </c>
      <c r="F453" s="283">
        <v>0</v>
      </c>
      <c r="G453" s="283">
        <v>0</v>
      </c>
      <c r="H453" s="283">
        <v>3</v>
      </c>
      <c r="I453" s="283">
        <v>3</v>
      </c>
      <c r="J453" s="284">
        <v>3</v>
      </c>
    </row>
    <row r="454" spans="2:10" s="280" customFormat="1" ht="15.75">
      <c r="B454" s="282" t="s">
        <v>732</v>
      </c>
      <c r="C454" s="283" t="s">
        <v>200</v>
      </c>
      <c r="D454" s="283" t="s">
        <v>199</v>
      </c>
      <c r="E454" s="283">
        <v>3</v>
      </c>
      <c r="F454" s="283">
        <v>0</v>
      </c>
      <c r="G454" s="283">
        <v>0</v>
      </c>
      <c r="H454" s="283">
        <v>3</v>
      </c>
      <c r="I454" s="283">
        <v>3</v>
      </c>
      <c r="J454" s="284">
        <v>3</v>
      </c>
    </row>
    <row r="455" spans="2:10" s="280" customFormat="1" ht="15.75">
      <c r="B455" s="282" t="s">
        <v>733</v>
      </c>
      <c r="C455" s="283" t="s">
        <v>200</v>
      </c>
      <c r="D455" s="283" t="s">
        <v>199</v>
      </c>
      <c r="E455" s="283">
        <v>3</v>
      </c>
      <c r="F455" s="283">
        <v>0</v>
      </c>
      <c r="G455" s="283">
        <v>0</v>
      </c>
      <c r="H455" s="283">
        <v>3</v>
      </c>
      <c r="I455" s="283">
        <v>3</v>
      </c>
      <c r="J455" s="284">
        <v>3</v>
      </c>
    </row>
    <row r="456" spans="2:10" s="280" customFormat="1" ht="15.75">
      <c r="B456" s="281" t="s">
        <v>734</v>
      </c>
      <c r="C456" s="214" t="s">
        <v>201</v>
      </c>
      <c r="D456" s="215" t="s">
        <v>199</v>
      </c>
      <c r="E456" s="215">
        <v>3</v>
      </c>
      <c r="F456" s="215">
        <v>3</v>
      </c>
      <c r="G456" s="215">
        <v>3</v>
      </c>
      <c r="H456" s="215">
        <v>3</v>
      </c>
      <c r="I456" s="215">
        <v>3</v>
      </c>
      <c r="J456" s="216">
        <v>3</v>
      </c>
    </row>
    <row r="457" spans="2:10" s="280" customFormat="1" ht="15.75">
      <c r="B457" s="281" t="s">
        <v>735</v>
      </c>
      <c r="C457" s="214" t="s">
        <v>201</v>
      </c>
      <c r="D457" s="215" t="s">
        <v>199</v>
      </c>
      <c r="E457" s="215">
        <v>3</v>
      </c>
      <c r="F457" s="215">
        <v>3</v>
      </c>
      <c r="G457" s="215">
        <v>3</v>
      </c>
      <c r="H457" s="215">
        <v>3</v>
      </c>
      <c r="I457" s="215">
        <v>3</v>
      </c>
      <c r="J457" s="216">
        <v>3</v>
      </c>
    </row>
    <row r="458" spans="2:10" s="280" customFormat="1" ht="15.75">
      <c r="B458" s="281" t="s">
        <v>736</v>
      </c>
      <c r="C458" s="214" t="s">
        <v>201</v>
      </c>
      <c r="D458" s="215" t="s">
        <v>199</v>
      </c>
      <c r="E458" s="215">
        <v>3</v>
      </c>
      <c r="F458" s="215">
        <v>3</v>
      </c>
      <c r="G458" s="215">
        <v>3</v>
      </c>
      <c r="H458" s="215">
        <v>3</v>
      </c>
      <c r="I458" s="215">
        <v>3</v>
      </c>
      <c r="J458" s="216">
        <v>3</v>
      </c>
    </row>
    <row r="459" spans="2:10" s="280" customFormat="1" ht="15.75">
      <c r="B459" s="281" t="s">
        <v>737</v>
      </c>
      <c r="C459" s="214" t="s">
        <v>201</v>
      </c>
      <c r="D459" s="215" t="s">
        <v>199</v>
      </c>
      <c r="E459" s="215">
        <v>3</v>
      </c>
      <c r="F459" s="215">
        <v>3</v>
      </c>
      <c r="G459" s="215">
        <v>3</v>
      </c>
      <c r="H459" s="215">
        <v>3</v>
      </c>
      <c r="I459" s="215">
        <v>3</v>
      </c>
      <c r="J459" s="216">
        <v>3</v>
      </c>
    </row>
    <row r="460" spans="2:10" s="280" customFormat="1" ht="15.75">
      <c r="B460" s="281" t="s">
        <v>738</v>
      </c>
      <c r="C460" s="214" t="s">
        <v>201</v>
      </c>
      <c r="D460" s="215" t="s">
        <v>199</v>
      </c>
      <c r="E460" s="215">
        <v>3</v>
      </c>
      <c r="F460" s="215">
        <v>3</v>
      </c>
      <c r="G460" s="215">
        <v>3</v>
      </c>
      <c r="H460" s="215">
        <v>3</v>
      </c>
      <c r="I460" s="215">
        <v>3</v>
      </c>
      <c r="J460" s="216">
        <v>3</v>
      </c>
    </row>
    <row r="461" spans="2:10" s="280" customFormat="1" ht="15.75">
      <c r="B461" s="282" t="s">
        <v>739</v>
      </c>
      <c r="C461" s="283" t="s">
        <v>207</v>
      </c>
      <c r="D461" s="283" t="s">
        <v>199</v>
      </c>
      <c r="E461" s="283">
        <v>3</v>
      </c>
      <c r="F461" s="283">
        <v>3</v>
      </c>
      <c r="G461" s="283">
        <v>3</v>
      </c>
      <c r="H461" s="283">
        <v>0</v>
      </c>
      <c r="I461" s="283">
        <v>0</v>
      </c>
      <c r="J461" s="284">
        <v>0</v>
      </c>
    </row>
    <row r="462" spans="2:10" s="280" customFormat="1" ht="15.75">
      <c r="B462" s="282" t="s">
        <v>740</v>
      </c>
      <c r="C462" s="283" t="s">
        <v>207</v>
      </c>
      <c r="D462" s="283" t="s">
        <v>199</v>
      </c>
      <c r="E462" s="283">
        <v>3</v>
      </c>
      <c r="F462" s="283">
        <v>3</v>
      </c>
      <c r="G462" s="283">
        <v>3</v>
      </c>
      <c r="H462" s="283">
        <v>0</v>
      </c>
      <c r="I462" s="283">
        <v>0</v>
      </c>
      <c r="J462" s="284">
        <v>0</v>
      </c>
    </row>
    <row r="463" spans="2:10" s="280" customFormat="1" ht="15.75">
      <c r="B463" s="282" t="s">
        <v>741</v>
      </c>
      <c r="C463" s="283" t="s">
        <v>207</v>
      </c>
      <c r="D463" s="283" t="s">
        <v>199</v>
      </c>
      <c r="E463" s="283">
        <v>3</v>
      </c>
      <c r="F463" s="283">
        <v>3</v>
      </c>
      <c r="G463" s="283">
        <v>3</v>
      </c>
      <c r="H463" s="283">
        <v>0</v>
      </c>
      <c r="I463" s="283">
        <v>0</v>
      </c>
      <c r="J463" s="284">
        <v>0</v>
      </c>
    </row>
    <row r="464" spans="2:10" s="280" customFormat="1" ht="15.75">
      <c r="B464" s="282" t="s">
        <v>742</v>
      </c>
      <c r="C464" s="283" t="s">
        <v>207</v>
      </c>
      <c r="D464" s="283" t="s">
        <v>199</v>
      </c>
      <c r="E464" s="283">
        <v>3</v>
      </c>
      <c r="F464" s="283">
        <v>3</v>
      </c>
      <c r="G464" s="283">
        <v>3</v>
      </c>
      <c r="H464" s="283">
        <v>0</v>
      </c>
      <c r="I464" s="283">
        <v>0</v>
      </c>
      <c r="J464" s="284">
        <v>0</v>
      </c>
    </row>
    <row r="465" spans="2:10" s="280" customFormat="1" ht="15.75">
      <c r="B465" s="282" t="s">
        <v>743</v>
      </c>
      <c r="C465" s="283" t="s">
        <v>207</v>
      </c>
      <c r="D465" s="283" t="s">
        <v>199</v>
      </c>
      <c r="E465" s="283">
        <v>3</v>
      </c>
      <c r="F465" s="283">
        <v>3</v>
      </c>
      <c r="G465" s="283">
        <v>3</v>
      </c>
      <c r="H465" s="283">
        <v>0</v>
      </c>
      <c r="I465" s="283">
        <v>0</v>
      </c>
      <c r="J465" s="284">
        <v>0</v>
      </c>
    </row>
    <row r="466" spans="2:10" s="280" customFormat="1" ht="15.75">
      <c r="B466" s="281" t="s">
        <v>744</v>
      </c>
      <c r="C466" s="214" t="s">
        <v>219</v>
      </c>
      <c r="D466" s="215" t="s">
        <v>199</v>
      </c>
      <c r="E466" s="215">
        <v>3</v>
      </c>
      <c r="F466" s="215">
        <v>0</v>
      </c>
      <c r="G466" s="215">
        <v>0</v>
      </c>
      <c r="H466" s="215">
        <v>3</v>
      </c>
      <c r="I466" s="215">
        <v>3</v>
      </c>
      <c r="J466" s="216">
        <v>3</v>
      </c>
    </row>
    <row r="467" spans="2:10" s="280" customFormat="1" ht="15.75">
      <c r="B467" s="281" t="s">
        <v>745</v>
      </c>
      <c r="C467" s="214" t="s">
        <v>219</v>
      </c>
      <c r="D467" s="215" t="s">
        <v>199</v>
      </c>
      <c r="E467" s="215">
        <v>3</v>
      </c>
      <c r="F467" s="215">
        <v>0</v>
      </c>
      <c r="G467" s="215">
        <v>0</v>
      </c>
      <c r="H467" s="215">
        <v>3</v>
      </c>
      <c r="I467" s="215">
        <v>3</v>
      </c>
      <c r="J467" s="216">
        <v>3</v>
      </c>
    </row>
    <row r="468" spans="2:10" s="280" customFormat="1" ht="15.75">
      <c r="B468" s="281" t="s">
        <v>746</v>
      </c>
      <c r="C468" s="214" t="s">
        <v>219</v>
      </c>
      <c r="D468" s="215" t="s">
        <v>199</v>
      </c>
      <c r="E468" s="215">
        <v>3</v>
      </c>
      <c r="F468" s="215">
        <v>0</v>
      </c>
      <c r="G468" s="215">
        <v>0</v>
      </c>
      <c r="H468" s="215">
        <v>3</v>
      </c>
      <c r="I468" s="215">
        <v>3</v>
      </c>
      <c r="J468" s="216">
        <v>3</v>
      </c>
    </row>
    <row r="469" spans="2:10" s="280" customFormat="1" ht="15.75">
      <c r="B469" s="281" t="s">
        <v>747</v>
      </c>
      <c r="C469" s="214" t="s">
        <v>219</v>
      </c>
      <c r="D469" s="215" t="s">
        <v>199</v>
      </c>
      <c r="E469" s="215">
        <v>3</v>
      </c>
      <c r="F469" s="215">
        <v>0</v>
      </c>
      <c r="G469" s="215">
        <v>0</v>
      </c>
      <c r="H469" s="215">
        <v>3</v>
      </c>
      <c r="I469" s="215">
        <v>3</v>
      </c>
      <c r="J469" s="216">
        <v>3</v>
      </c>
    </row>
    <row r="470" spans="2:10" s="280" customFormat="1" ht="15.75">
      <c r="B470" s="281" t="s">
        <v>748</v>
      </c>
      <c r="C470" s="214" t="s">
        <v>219</v>
      </c>
      <c r="D470" s="215" t="s">
        <v>199</v>
      </c>
      <c r="E470" s="215">
        <v>3</v>
      </c>
      <c r="F470" s="215">
        <v>0</v>
      </c>
      <c r="G470" s="215">
        <v>0</v>
      </c>
      <c r="H470" s="215">
        <v>3</v>
      </c>
      <c r="I470" s="215">
        <v>3</v>
      </c>
      <c r="J470" s="216">
        <v>3</v>
      </c>
    </row>
    <row r="471" spans="2:10" s="280" customFormat="1" ht="15.75">
      <c r="B471" s="282" t="s">
        <v>749</v>
      </c>
      <c r="C471" s="283" t="s">
        <v>232</v>
      </c>
      <c r="D471" s="283" t="s">
        <v>199</v>
      </c>
      <c r="E471" s="283">
        <v>3</v>
      </c>
      <c r="F471" s="283">
        <v>3</v>
      </c>
      <c r="G471" s="283">
        <v>3</v>
      </c>
      <c r="H471" s="283">
        <v>3</v>
      </c>
      <c r="I471" s="283">
        <v>3</v>
      </c>
      <c r="J471" s="284">
        <v>3</v>
      </c>
    </row>
    <row r="472" spans="2:10" s="280" customFormat="1" ht="15.75">
      <c r="B472" s="282" t="s">
        <v>750</v>
      </c>
      <c r="C472" s="283" t="s">
        <v>232</v>
      </c>
      <c r="D472" s="283" t="s">
        <v>199</v>
      </c>
      <c r="E472" s="283">
        <v>3</v>
      </c>
      <c r="F472" s="283">
        <v>3</v>
      </c>
      <c r="G472" s="283">
        <v>3</v>
      </c>
      <c r="H472" s="283">
        <v>3</v>
      </c>
      <c r="I472" s="283">
        <v>3</v>
      </c>
      <c r="J472" s="284">
        <v>3</v>
      </c>
    </row>
    <row r="473" spans="2:10" s="280" customFormat="1" ht="15.75">
      <c r="B473" s="282" t="s">
        <v>751</v>
      </c>
      <c r="C473" s="283" t="s">
        <v>232</v>
      </c>
      <c r="D473" s="283" t="s">
        <v>199</v>
      </c>
      <c r="E473" s="283">
        <v>3</v>
      </c>
      <c r="F473" s="283">
        <v>3</v>
      </c>
      <c r="G473" s="283">
        <v>3</v>
      </c>
      <c r="H473" s="283">
        <v>3</v>
      </c>
      <c r="I473" s="283">
        <v>3</v>
      </c>
      <c r="J473" s="284">
        <v>3</v>
      </c>
    </row>
    <row r="474" spans="2:10" s="280" customFormat="1" ht="15.75">
      <c r="B474" s="282" t="s">
        <v>752</v>
      </c>
      <c r="C474" s="283" t="s">
        <v>232</v>
      </c>
      <c r="D474" s="283" t="s">
        <v>199</v>
      </c>
      <c r="E474" s="283">
        <v>3</v>
      </c>
      <c r="F474" s="283">
        <v>3</v>
      </c>
      <c r="G474" s="283">
        <v>3</v>
      </c>
      <c r="H474" s="283">
        <v>3</v>
      </c>
      <c r="I474" s="283">
        <v>3</v>
      </c>
      <c r="J474" s="284">
        <v>3</v>
      </c>
    </row>
    <row r="475" spans="2:10" s="280" customFormat="1" ht="15.75">
      <c r="B475" s="282" t="s">
        <v>753</v>
      </c>
      <c r="C475" s="283" t="s">
        <v>232</v>
      </c>
      <c r="D475" s="283" t="s">
        <v>199</v>
      </c>
      <c r="E475" s="283">
        <v>3</v>
      </c>
      <c r="F475" s="283">
        <v>3</v>
      </c>
      <c r="G475" s="283">
        <v>3</v>
      </c>
      <c r="H475" s="283">
        <v>3</v>
      </c>
      <c r="I475" s="283">
        <v>3</v>
      </c>
      <c r="J475" s="284">
        <v>3</v>
      </c>
    </row>
    <row r="476" spans="2:10" s="280" customFormat="1" ht="15.75">
      <c r="B476" s="282" t="s">
        <v>754</v>
      </c>
      <c r="C476" s="283" t="s">
        <v>232</v>
      </c>
      <c r="D476" s="283" t="s">
        <v>199</v>
      </c>
      <c r="E476" s="283">
        <v>3</v>
      </c>
      <c r="F476" s="283">
        <v>3</v>
      </c>
      <c r="G476" s="283">
        <v>3</v>
      </c>
      <c r="H476" s="283">
        <v>3</v>
      </c>
      <c r="I476" s="283">
        <v>3</v>
      </c>
      <c r="J476" s="284">
        <v>3</v>
      </c>
    </row>
    <row r="477" spans="2:10" s="280" customFormat="1" ht="15.75">
      <c r="B477" s="281" t="s">
        <v>755</v>
      </c>
      <c r="C477" s="214" t="s">
        <v>238</v>
      </c>
      <c r="D477" s="215" t="s">
        <v>199</v>
      </c>
      <c r="E477" s="215">
        <v>3</v>
      </c>
      <c r="F477" s="215">
        <v>3</v>
      </c>
      <c r="G477" s="215">
        <v>3</v>
      </c>
      <c r="H477" s="215">
        <v>3</v>
      </c>
      <c r="I477" s="215">
        <v>3</v>
      </c>
      <c r="J477" s="216">
        <v>3</v>
      </c>
    </row>
    <row r="478" spans="2:10" s="280" customFormat="1" ht="15.75">
      <c r="B478" s="281" t="s">
        <v>756</v>
      </c>
      <c r="C478" s="214" t="s">
        <v>238</v>
      </c>
      <c r="D478" s="215" t="s">
        <v>199</v>
      </c>
      <c r="E478" s="215">
        <v>3</v>
      </c>
      <c r="F478" s="215">
        <v>3</v>
      </c>
      <c r="G478" s="215">
        <v>3</v>
      </c>
      <c r="H478" s="215">
        <v>3</v>
      </c>
      <c r="I478" s="215">
        <v>3</v>
      </c>
      <c r="J478" s="216">
        <v>3</v>
      </c>
    </row>
    <row r="479" spans="2:10" s="280" customFormat="1" ht="15.75">
      <c r="B479" s="281" t="s">
        <v>757</v>
      </c>
      <c r="C479" s="214" t="s">
        <v>238</v>
      </c>
      <c r="D479" s="215" t="s">
        <v>199</v>
      </c>
      <c r="E479" s="215">
        <v>3</v>
      </c>
      <c r="F479" s="215">
        <v>3</v>
      </c>
      <c r="G479" s="215">
        <v>3</v>
      </c>
      <c r="H479" s="215">
        <v>3</v>
      </c>
      <c r="I479" s="215">
        <v>3</v>
      </c>
      <c r="J479" s="216">
        <v>3</v>
      </c>
    </row>
    <row r="480" spans="2:10" s="280" customFormat="1" ht="15.75">
      <c r="B480" s="281" t="s">
        <v>758</v>
      </c>
      <c r="C480" s="214" t="s">
        <v>238</v>
      </c>
      <c r="D480" s="215" t="s">
        <v>199</v>
      </c>
      <c r="E480" s="215">
        <v>3</v>
      </c>
      <c r="F480" s="215">
        <v>3</v>
      </c>
      <c r="G480" s="215">
        <v>3</v>
      </c>
      <c r="H480" s="215">
        <v>3</v>
      </c>
      <c r="I480" s="215">
        <v>3</v>
      </c>
      <c r="J480" s="216">
        <v>3</v>
      </c>
    </row>
    <row r="481" spans="2:10" s="280" customFormat="1" ht="15.75">
      <c r="B481" s="281" t="s">
        <v>759</v>
      </c>
      <c r="C481" s="214" t="s">
        <v>238</v>
      </c>
      <c r="D481" s="215" t="s">
        <v>199</v>
      </c>
      <c r="E481" s="215">
        <v>3</v>
      </c>
      <c r="F481" s="215">
        <v>3</v>
      </c>
      <c r="G481" s="215">
        <v>3</v>
      </c>
      <c r="H481" s="215">
        <v>3</v>
      </c>
      <c r="I481" s="215">
        <v>3</v>
      </c>
      <c r="J481" s="216">
        <v>3</v>
      </c>
    </row>
    <row r="482" spans="2:10" s="280" customFormat="1" ht="15.75">
      <c r="B482" s="281" t="s">
        <v>760</v>
      </c>
      <c r="C482" s="214" t="s">
        <v>238</v>
      </c>
      <c r="D482" s="215" t="s">
        <v>199</v>
      </c>
      <c r="E482" s="215">
        <v>3</v>
      </c>
      <c r="F482" s="215">
        <v>3</v>
      </c>
      <c r="G482" s="215">
        <v>3</v>
      </c>
      <c r="H482" s="215">
        <v>3</v>
      </c>
      <c r="I482" s="215">
        <v>3</v>
      </c>
      <c r="J482" s="216">
        <v>3</v>
      </c>
    </row>
    <row r="483" spans="2:10" s="280" customFormat="1" ht="15.75">
      <c r="B483" s="282" t="s">
        <v>761</v>
      </c>
      <c r="C483" s="283" t="s">
        <v>249</v>
      </c>
      <c r="D483" s="283" t="s">
        <v>199</v>
      </c>
      <c r="E483" s="283">
        <v>3</v>
      </c>
      <c r="F483" s="283">
        <v>0</v>
      </c>
      <c r="G483" s="283">
        <v>0</v>
      </c>
      <c r="H483" s="283">
        <v>3</v>
      </c>
      <c r="I483" s="283">
        <v>3</v>
      </c>
      <c r="J483" s="284">
        <v>3</v>
      </c>
    </row>
    <row r="484" spans="2:10" s="280" customFormat="1" ht="15.75">
      <c r="B484" s="282" t="s">
        <v>762</v>
      </c>
      <c r="C484" s="283" t="s">
        <v>249</v>
      </c>
      <c r="D484" s="283" t="s">
        <v>199</v>
      </c>
      <c r="E484" s="283">
        <v>3</v>
      </c>
      <c r="F484" s="283">
        <v>0</v>
      </c>
      <c r="G484" s="283">
        <v>0</v>
      </c>
      <c r="H484" s="283">
        <v>3</v>
      </c>
      <c r="I484" s="283">
        <v>3</v>
      </c>
      <c r="J484" s="284">
        <v>3</v>
      </c>
    </row>
    <row r="485" spans="2:10" s="280" customFormat="1" ht="15.75">
      <c r="B485" s="282" t="s">
        <v>763</v>
      </c>
      <c r="C485" s="283" t="s">
        <v>249</v>
      </c>
      <c r="D485" s="283" t="s">
        <v>199</v>
      </c>
      <c r="E485" s="283">
        <v>3</v>
      </c>
      <c r="F485" s="283">
        <v>0</v>
      </c>
      <c r="G485" s="283">
        <v>0</v>
      </c>
      <c r="H485" s="283">
        <v>3</v>
      </c>
      <c r="I485" s="283">
        <v>3</v>
      </c>
      <c r="J485" s="284">
        <v>3</v>
      </c>
    </row>
    <row r="486" spans="2:10" s="280" customFormat="1" ht="15.75">
      <c r="B486" s="282" t="s">
        <v>764</v>
      </c>
      <c r="C486" s="283" t="s">
        <v>249</v>
      </c>
      <c r="D486" s="283" t="s">
        <v>199</v>
      </c>
      <c r="E486" s="283">
        <v>3</v>
      </c>
      <c r="F486" s="283">
        <v>0</v>
      </c>
      <c r="G486" s="283">
        <v>0</v>
      </c>
      <c r="H486" s="283">
        <v>3</v>
      </c>
      <c r="I486" s="283">
        <v>3</v>
      </c>
      <c r="J486" s="284">
        <v>3</v>
      </c>
    </row>
    <row r="487" spans="2:10" s="280" customFormat="1" ht="15.75">
      <c r="B487" s="282" t="s">
        <v>765</v>
      </c>
      <c r="C487" s="283" t="s">
        <v>249</v>
      </c>
      <c r="D487" s="283" t="s">
        <v>199</v>
      </c>
      <c r="E487" s="283">
        <v>3</v>
      </c>
      <c r="F487" s="283">
        <v>0</v>
      </c>
      <c r="G487" s="283">
        <v>0</v>
      </c>
      <c r="H487" s="283">
        <v>3</v>
      </c>
      <c r="I487" s="283">
        <v>3</v>
      </c>
      <c r="J487" s="284">
        <v>3</v>
      </c>
    </row>
    <row r="488" spans="2:10" s="280" customFormat="1" ht="15.75">
      <c r="B488" s="281" t="s">
        <v>766</v>
      </c>
      <c r="C488" s="214" t="s">
        <v>250</v>
      </c>
      <c r="D488" s="215" t="s">
        <v>199</v>
      </c>
      <c r="E488" s="215">
        <v>3</v>
      </c>
      <c r="F488" s="215">
        <v>3</v>
      </c>
      <c r="G488" s="215">
        <v>3</v>
      </c>
      <c r="H488" s="215">
        <v>3</v>
      </c>
      <c r="I488" s="215">
        <v>3</v>
      </c>
      <c r="J488" s="216">
        <v>3</v>
      </c>
    </row>
    <row r="489" spans="2:10" s="280" customFormat="1" ht="15.75">
      <c r="B489" s="281" t="s">
        <v>767</v>
      </c>
      <c r="C489" s="214" t="s">
        <v>250</v>
      </c>
      <c r="D489" s="215" t="s">
        <v>199</v>
      </c>
      <c r="E489" s="215">
        <v>3</v>
      </c>
      <c r="F489" s="215">
        <v>3</v>
      </c>
      <c r="G489" s="215">
        <v>3</v>
      </c>
      <c r="H489" s="215">
        <v>3</v>
      </c>
      <c r="I489" s="215">
        <v>3</v>
      </c>
      <c r="J489" s="216">
        <v>3</v>
      </c>
    </row>
    <row r="490" spans="2:10" s="280" customFormat="1" ht="15.75">
      <c r="B490" s="281" t="s">
        <v>768</v>
      </c>
      <c r="C490" s="214" t="s">
        <v>250</v>
      </c>
      <c r="D490" s="215" t="s">
        <v>199</v>
      </c>
      <c r="E490" s="215">
        <v>3</v>
      </c>
      <c r="F490" s="215">
        <v>3</v>
      </c>
      <c r="G490" s="215">
        <v>3</v>
      </c>
      <c r="H490" s="215">
        <v>3</v>
      </c>
      <c r="I490" s="215">
        <v>3</v>
      </c>
      <c r="J490" s="216">
        <v>3</v>
      </c>
    </row>
    <row r="491" spans="2:10" s="280" customFormat="1" ht="15.75">
      <c r="B491" s="281" t="s">
        <v>769</v>
      </c>
      <c r="C491" s="214" t="s">
        <v>250</v>
      </c>
      <c r="D491" s="215" t="s">
        <v>199</v>
      </c>
      <c r="E491" s="215">
        <v>3</v>
      </c>
      <c r="F491" s="215">
        <v>3</v>
      </c>
      <c r="G491" s="215">
        <v>3</v>
      </c>
      <c r="H491" s="215">
        <v>3</v>
      </c>
      <c r="I491" s="215">
        <v>3</v>
      </c>
      <c r="J491" s="216">
        <v>3</v>
      </c>
    </row>
    <row r="492" spans="2:10" s="280" customFormat="1" ht="15.75">
      <c r="B492" s="281" t="s">
        <v>770</v>
      </c>
      <c r="C492" s="214" t="s">
        <v>250</v>
      </c>
      <c r="D492" s="215" t="s">
        <v>199</v>
      </c>
      <c r="E492" s="215">
        <v>3</v>
      </c>
      <c r="F492" s="215">
        <v>3</v>
      </c>
      <c r="G492" s="215">
        <v>3</v>
      </c>
      <c r="H492" s="215">
        <v>3</v>
      </c>
      <c r="I492" s="215">
        <v>3</v>
      </c>
      <c r="J492" s="216">
        <v>3</v>
      </c>
    </row>
    <row r="493" spans="2:10" ht="16.5" hidden="1" customHeight="1">
      <c r="B493" s="101"/>
      <c r="C493" s="102"/>
      <c r="D493" s="102"/>
      <c r="E493" s="102"/>
      <c r="F493" s="102"/>
      <c r="G493" s="102"/>
      <c r="H493" s="102"/>
      <c r="I493" s="102"/>
      <c r="J493" s="103"/>
    </row>
    <row r="494" spans="2:10" ht="16.5" hidden="1" customHeight="1">
      <c r="B494" s="101"/>
      <c r="C494" s="102"/>
      <c r="D494" s="102"/>
      <c r="E494" s="102"/>
      <c r="F494" s="102"/>
      <c r="G494" s="102"/>
      <c r="H494" s="102"/>
      <c r="I494" s="102"/>
      <c r="J494" s="103"/>
    </row>
    <row r="495" spans="2:10" ht="16.5" hidden="1" customHeight="1">
      <c r="B495" s="101"/>
      <c r="C495" s="102"/>
      <c r="D495" s="102"/>
      <c r="E495" s="102"/>
      <c r="F495" s="102"/>
      <c r="G495" s="102"/>
      <c r="H495" s="102"/>
      <c r="I495" s="102"/>
      <c r="J495" s="103"/>
    </row>
    <row r="496" spans="2:10" ht="16.5" hidden="1" customHeight="1">
      <c r="B496" s="101"/>
      <c r="C496" s="102"/>
      <c r="D496" s="102"/>
      <c r="E496" s="102"/>
      <c r="F496" s="102"/>
      <c r="G496" s="102"/>
      <c r="H496" s="102"/>
      <c r="I496" s="102"/>
      <c r="J496" s="103"/>
    </row>
    <row r="497" spans="2:10" ht="16.5" hidden="1" customHeight="1">
      <c r="B497" s="101"/>
      <c r="C497" s="102"/>
      <c r="D497" s="102"/>
      <c r="E497" s="102"/>
      <c r="F497" s="102"/>
      <c r="G497" s="102"/>
      <c r="H497" s="102"/>
      <c r="I497" s="102"/>
      <c r="J497" s="103"/>
    </row>
    <row r="498" spans="2:10" ht="16.5" hidden="1" customHeight="1">
      <c r="B498" s="98"/>
      <c r="C498" s="99"/>
      <c r="D498" s="99"/>
      <c r="E498" s="99"/>
      <c r="F498" s="99"/>
      <c r="G498" s="99"/>
      <c r="H498" s="99"/>
      <c r="I498" s="99"/>
      <c r="J498" s="100"/>
    </row>
    <row r="499" spans="2:10" ht="16.5" hidden="1" customHeight="1">
      <c r="B499" s="98"/>
      <c r="C499" s="99"/>
      <c r="D499" s="99"/>
      <c r="E499" s="99"/>
      <c r="F499" s="99"/>
      <c r="G499" s="99"/>
      <c r="H499" s="99"/>
      <c r="I499" s="99"/>
      <c r="J499" s="100"/>
    </row>
    <row r="500" spans="2:10" ht="16.5" hidden="1" customHeight="1">
      <c r="B500" s="98"/>
      <c r="C500" s="99"/>
      <c r="D500" s="99"/>
      <c r="E500" s="99"/>
      <c r="F500" s="99"/>
      <c r="G500" s="99"/>
      <c r="H500" s="99"/>
      <c r="I500" s="99"/>
      <c r="J500" s="100"/>
    </row>
    <row r="501" spans="2:10" ht="16.5" hidden="1" customHeight="1">
      <c r="B501" s="98"/>
      <c r="C501" s="99"/>
      <c r="D501" s="99"/>
      <c r="E501" s="99"/>
      <c r="F501" s="99"/>
      <c r="G501" s="99"/>
      <c r="H501" s="99"/>
      <c r="I501" s="99"/>
      <c r="J501" s="100"/>
    </row>
    <row r="502" spans="2:10" ht="16.5" hidden="1" customHeight="1">
      <c r="B502" s="98"/>
      <c r="C502" s="99"/>
      <c r="D502" s="99"/>
      <c r="E502" s="99"/>
      <c r="F502" s="99"/>
      <c r="G502" s="99"/>
      <c r="H502" s="99"/>
      <c r="I502" s="99"/>
      <c r="J502" s="100"/>
    </row>
    <row r="503" spans="2:10" ht="16.5" hidden="1" customHeight="1">
      <c r="B503" s="101"/>
      <c r="C503" s="102"/>
      <c r="D503" s="102"/>
      <c r="E503" s="102"/>
      <c r="F503" s="102"/>
      <c r="G503" s="102"/>
      <c r="H503" s="102"/>
      <c r="I503" s="102"/>
      <c r="J503" s="103"/>
    </row>
    <row r="504" spans="2:10" ht="16.5" hidden="1" customHeight="1">
      <c r="B504" s="101"/>
      <c r="C504" s="102"/>
      <c r="D504" s="102"/>
      <c r="E504" s="102"/>
      <c r="F504" s="102"/>
      <c r="G504" s="102"/>
      <c r="H504" s="102"/>
      <c r="I504" s="102"/>
      <c r="J504" s="103"/>
    </row>
    <row r="505" spans="2:10" ht="16.5" hidden="1" customHeight="1">
      <c r="B505" s="101"/>
      <c r="C505" s="102"/>
      <c r="D505" s="102"/>
      <c r="E505" s="102"/>
      <c r="F505" s="102"/>
      <c r="G505" s="102"/>
      <c r="H505" s="102"/>
      <c r="I505" s="102"/>
      <c r="J505" s="103"/>
    </row>
    <row r="506" spans="2:10" ht="16.5" hidden="1" customHeight="1">
      <c r="B506" s="101"/>
      <c r="C506" s="102"/>
      <c r="D506" s="102"/>
      <c r="E506" s="102"/>
      <c r="F506" s="102"/>
      <c r="G506" s="102"/>
      <c r="H506" s="102"/>
      <c r="I506" s="102"/>
      <c r="J506" s="103"/>
    </row>
    <row r="507" spans="2:10" ht="16.5" hidden="1" customHeight="1">
      <c r="B507" s="101"/>
      <c r="C507" s="102"/>
      <c r="D507" s="102"/>
      <c r="E507" s="102"/>
      <c r="F507" s="102"/>
      <c r="G507" s="102"/>
      <c r="H507" s="102"/>
      <c r="I507" s="102"/>
      <c r="J507" s="103"/>
    </row>
    <row r="508" spans="2:10" ht="16.5" hidden="1" customHeight="1">
      <c r="B508" s="98"/>
      <c r="C508" s="99"/>
      <c r="D508" s="99"/>
      <c r="E508" s="99"/>
      <c r="F508" s="99"/>
      <c r="G508" s="99"/>
      <c r="H508" s="99"/>
      <c r="I508" s="99"/>
      <c r="J508" s="100"/>
    </row>
    <row r="509" spans="2:10" ht="16.5" hidden="1" customHeight="1">
      <c r="B509" s="98"/>
      <c r="C509" s="99"/>
      <c r="D509" s="99"/>
      <c r="E509" s="99"/>
      <c r="F509" s="99"/>
      <c r="G509" s="99"/>
      <c r="H509" s="99"/>
      <c r="I509" s="99"/>
      <c r="J509" s="100"/>
    </row>
    <row r="510" spans="2:10" ht="16.5" hidden="1" customHeight="1">
      <c r="B510" s="98"/>
      <c r="C510" s="99"/>
      <c r="D510" s="99"/>
      <c r="E510" s="99"/>
      <c r="F510" s="99"/>
      <c r="G510" s="99"/>
      <c r="H510" s="99"/>
      <c r="I510" s="99"/>
      <c r="J510" s="100"/>
    </row>
    <row r="511" spans="2:10" ht="16.5" hidden="1" customHeight="1">
      <c r="B511" s="98"/>
      <c r="C511" s="99"/>
      <c r="D511" s="99"/>
      <c r="E511" s="99"/>
      <c r="F511" s="99"/>
      <c r="G511" s="99"/>
      <c r="H511" s="99"/>
      <c r="I511" s="99"/>
      <c r="J511" s="100"/>
    </row>
    <row r="512" spans="2:10" ht="16.5" hidden="1" customHeight="1">
      <c r="B512" s="98"/>
      <c r="C512" s="99"/>
      <c r="D512" s="99"/>
      <c r="E512" s="99"/>
      <c r="F512" s="99"/>
      <c r="G512" s="99"/>
      <c r="H512" s="99"/>
      <c r="I512" s="99"/>
      <c r="J512" s="100"/>
    </row>
    <row r="513" spans="2:10" ht="16.5" hidden="1" customHeight="1">
      <c r="B513" s="101"/>
      <c r="C513" s="104"/>
      <c r="D513" s="102"/>
      <c r="E513" s="102"/>
      <c r="F513" s="102"/>
      <c r="G513" s="102"/>
      <c r="H513" s="102"/>
      <c r="I513" s="102"/>
      <c r="J513" s="103"/>
    </row>
    <row r="514" spans="2:10" ht="16.5" hidden="1" customHeight="1">
      <c r="B514" s="101"/>
      <c r="C514" s="104"/>
      <c r="D514" s="102"/>
      <c r="E514" s="102"/>
      <c r="F514" s="102"/>
      <c r="G514" s="102"/>
      <c r="H514" s="102"/>
      <c r="I514" s="102"/>
      <c r="J514" s="103"/>
    </row>
    <row r="515" spans="2:10" ht="16.5" hidden="1" customHeight="1">
      <c r="B515" s="101"/>
      <c r="C515" s="104"/>
      <c r="D515" s="102"/>
      <c r="E515" s="102"/>
      <c r="F515" s="102"/>
      <c r="G515" s="102"/>
      <c r="H515" s="102"/>
      <c r="I515" s="102"/>
      <c r="J515" s="103"/>
    </row>
    <row r="516" spans="2:10" ht="16.5" hidden="1" customHeight="1">
      <c r="B516" s="101"/>
      <c r="C516" s="104"/>
      <c r="D516" s="102"/>
      <c r="E516" s="102"/>
      <c r="F516" s="102"/>
      <c r="G516" s="102"/>
      <c r="H516" s="102"/>
      <c r="I516" s="102"/>
      <c r="J516" s="103"/>
    </row>
    <row r="517" spans="2:10" ht="16.5" hidden="1" customHeight="1">
      <c r="B517" s="101"/>
      <c r="C517" s="104"/>
      <c r="D517" s="102"/>
      <c r="E517" s="102"/>
      <c r="F517" s="102"/>
      <c r="G517" s="102"/>
      <c r="H517" s="102"/>
      <c r="I517" s="102"/>
      <c r="J517" s="103"/>
    </row>
    <row r="518" spans="2:10" ht="16.5" hidden="1" customHeight="1">
      <c r="B518" s="98"/>
      <c r="C518" s="99"/>
      <c r="D518" s="99"/>
      <c r="E518" s="99"/>
      <c r="F518" s="99"/>
      <c r="G518" s="99"/>
      <c r="H518" s="99"/>
      <c r="I518" s="99"/>
      <c r="J518" s="100"/>
    </row>
    <row r="519" spans="2:10" ht="16.5" hidden="1" customHeight="1">
      <c r="B519" s="98"/>
      <c r="C519" s="99"/>
      <c r="D519" s="99"/>
      <c r="E519" s="99"/>
      <c r="F519" s="99"/>
      <c r="G519" s="99"/>
      <c r="H519" s="99"/>
      <c r="I519" s="99"/>
      <c r="J519" s="100"/>
    </row>
    <row r="520" spans="2:10" ht="16.5" hidden="1" customHeight="1">
      <c r="B520" s="98"/>
      <c r="C520" s="99"/>
      <c r="D520" s="99"/>
      <c r="E520" s="99"/>
      <c r="F520" s="99"/>
      <c r="G520" s="99"/>
      <c r="H520" s="99"/>
      <c r="I520" s="99"/>
      <c r="J520" s="100"/>
    </row>
    <row r="521" spans="2:10" ht="16.5" hidden="1" customHeight="1">
      <c r="B521" s="98"/>
      <c r="C521" s="99"/>
      <c r="D521" s="99"/>
      <c r="E521" s="99"/>
      <c r="F521" s="99"/>
      <c r="G521" s="99"/>
      <c r="H521" s="99"/>
      <c r="I521" s="99"/>
      <c r="J521" s="100"/>
    </row>
    <row r="522" spans="2:10" ht="16.5" hidden="1" customHeight="1">
      <c r="B522" s="98"/>
      <c r="C522" s="99"/>
      <c r="D522" s="99"/>
      <c r="E522" s="99"/>
      <c r="F522" s="99"/>
      <c r="G522" s="99"/>
      <c r="H522" s="99"/>
      <c r="I522" s="99"/>
      <c r="J522" s="100"/>
    </row>
    <row r="523" spans="2:10" ht="16.5" hidden="1" customHeight="1">
      <c r="B523" s="98"/>
      <c r="C523" s="99"/>
      <c r="D523" s="99"/>
      <c r="E523" s="99"/>
      <c r="F523" s="99"/>
      <c r="G523" s="99"/>
      <c r="H523" s="99"/>
      <c r="I523" s="99"/>
      <c r="J523" s="100"/>
    </row>
    <row r="524" spans="2:10" ht="16.5" hidden="1" customHeight="1">
      <c r="B524" s="98"/>
      <c r="C524" s="99"/>
      <c r="D524" s="99"/>
      <c r="E524" s="99"/>
      <c r="F524" s="99"/>
      <c r="G524" s="99"/>
      <c r="H524" s="99"/>
      <c r="I524" s="99"/>
      <c r="J524" s="100"/>
    </row>
    <row r="525" spans="2:10" ht="16.5" hidden="1" customHeight="1">
      <c r="B525" s="98"/>
      <c r="C525" s="99"/>
      <c r="D525" s="99"/>
      <c r="E525" s="99"/>
      <c r="F525" s="99"/>
      <c r="G525" s="99"/>
      <c r="H525" s="99"/>
      <c r="I525" s="99"/>
      <c r="J525" s="100"/>
    </row>
    <row r="526" spans="2:10" ht="16.5" hidden="1" customHeight="1">
      <c r="B526" s="98"/>
      <c r="C526" s="99"/>
      <c r="D526" s="99"/>
      <c r="E526" s="99"/>
      <c r="F526" s="99"/>
      <c r="G526" s="99"/>
      <c r="H526" s="99"/>
      <c r="I526" s="99"/>
      <c r="J526" s="100"/>
    </row>
    <row r="527" spans="2:10" ht="16.5" hidden="1" customHeight="1">
      <c r="B527" s="98"/>
      <c r="C527" s="99"/>
      <c r="D527" s="99"/>
      <c r="E527" s="99"/>
      <c r="F527" s="99"/>
      <c r="G527" s="99"/>
      <c r="H527" s="99"/>
      <c r="I527" s="99"/>
      <c r="J527" s="100"/>
    </row>
    <row r="528" spans="2:10" ht="16.5" hidden="1" customHeight="1">
      <c r="B528" s="98"/>
      <c r="C528" s="99"/>
      <c r="D528" s="99"/>
      <c r="E528" s="99"/>
      <c r="F528" s="99"/>
      <c r="G528" s="99"/>
      <c r="H528" s="99"/>
      <c r="I528" s="99"/>
      <c r="J528" s="100"/>
    </row>
    <row r="529" spans="2:10" ht="16.5" hidden="1" customHeight="1">
      <c r="B529" s="98"/>
      <c r="C529" s="99"/>
      <c r="D529" s="99"/>
      <c r="E529" s="99"/>
      <c r="F529" s="99"/>
      <c r="G529" s="99"/>
      <c r="H529" s="99"/>
      <c r="I529" s="99"/>
      <c r="J529" s="100"/>
    </row>
    <row r="530" spans="2:10" ht="16.5" hidden="1" customHeight="1">
      <c r="B530" s="98"/>
      <c r="C530" s="99"/>
      <c r="D530" s="99"/>
      <c r="E530" s="99"/>
      <c r="F530" s="99"/>
      <c r="G530" s="99"/>
      <c r="H530" s="99"/>
      <c r="I530" s="99"/>
      <c r="J530" s="100"/>
    </row>
    <row r="531" spans="2:10" ht="16.5" hidden="1" customHeight="1">
      <c r="B531" s="98"/>
      <c r="C531" s="99"/>
      <c r="D531" s="99"/>
      <c r="E531" s="99"/>
      <c r="F531" s="99"/>
      <c r="G531" s="99"/>
      <c r="H531" s="99"/>
      <c r="I531" s="99"/>
      <c r="J531" s="100"/>
    </row>
    <row r="532" spans="2:10" ht="16.5" hidden="1" customHeight="1">
      <c r="B532" s="98"/>
      <c r="C532" s="99"/>
      <c r="D532" s="99"/>
      <c r="E532" s="99"/>
      <c r="F532" s="99"/>
      <c r="G532" s="99"/>
      <c r="H532" s="99"/>
      <c r="I532" s="99"/>
      <c r="J532" s="100"/>
    </row>
    <row r="533" spans="2:10" ht="16.5" hidden="1" customHeight="1">
      <c r="B533" s="98"/>
      <c r="C533" s="99"/>
      <c r="D533" s="99"/>
      <c r="E533" s="99"/>
      <c r="F533" s="99"/>
      <c r="G533" s="99"/>
      <c r="H533" s="99"/>
      <c r="I533" s="99"/>
      <c r="J533" s="100"/>
    </row>
    <row r="534" spans="2:10" ht="16.5" hidden="1" customHeight="1">
      <c r="B534" s="98"/>
      <c r="C534" s="99"/>
      <c r="D534" s="99"/>
      <c r="E534" s="99"/>
      <c r="F534" s="99"/>
      <c r="G534" s="99"/>
      <c r="H534" s="99"/>
      <c r="I534" s="99"/>
      <c r="J534" s="100"/>
    </row>
    <row r="535" spans="2:10" ht="16.5" hidden="1" customHeight="1">
      <c r="B535" s="98"/>
      <c r="C535" s="99"/>
      <c r="D535" s="99"/>
      <c r="E535" s="99"/>
      <c r="F535" s="99"/>
      <c r="G535" s="99"/>
      <c r="H535" s="99"/>
      <c r="I535" s="99"/>
      <c r="J535" s="100"/>
    </row>
    <row r="536" spans="2:10" ht="16.5" hidden="1" customHeight="1">
      <c r="B536" s="98"/>
      <c r="C536" s="99"/>
      <c r="D536" s="99"/>
      <c r="E536" s="99"/>
      <c r="F536" s="99"/>
      <c r="G536" s="99"/>
      <c r="H536" s="99"/>
      <c r="I536" s="99"/>
      <c r="J536" s="100"/>
    </row>
    <row r="537" spans="2:10" ht="16.5" hidden="1" customHeight="1">
      <c r="B537" s="98"/>
      <c r="C537" s="99"/>
      <c r="D537" s="99"/>
      <c r="E537" s="99"/>
      <c r="F537" s="99"/>
      <c r="G537" s="99"/>
      <c r="H537" s="99"/>
      <c r="I537" s="99"/>
      <c r="J537" s="100"/>
    </row>
    <row r="538" spans="2:10" ht="16.5" hidden="1" customHeight="1">
      <c r="B538" s="98"/>
      <c r="C538" s="99"/>
      <c r="D538" s="99"/>
      <c r="E538" s="99"/>
      <c r="F538" s="99"/>
      <c r="G538" s="99"/>
      <c r="H538" s="99"/>
      <c r="I538" s="99"/>
      <c r="J538" s="100"/>
    </row>
    <row r="539" spans="2:10" ht="16.5" hidden="1" customHeight="1">
      <c r="B539" s="98"/>
      <c r="C539" s="99"/>
      <c r="D539" s="99"/>
      <c r="E539" s="99"/>
      <c r="F539" s="99"/>
      <c r="G539" s="99"/>
      <c r="H539" s="99"/>
      <c r="I539" s="99"/>
      <c r="J539" s="100"/>
    </row>
    <row r="540" spans="2:10" ht="16.5" hidden="1" customHeight="1">
      <c r="B540" s="98"/>
      <c r="C540" s="99"/>
      <c r="D540" s="99"/>
      <c r="E540" s="99"/>
      <c r="F540" s="99"/>
      <c r="G540" s="99"/>
      <c r="H540" s="99"/>
      <c r="I540" s="99"/>
      <c r="J540" s="100"/>
    </row>
    <row r="541" spans="2:10" ht="16.5" hidden="1" customHeight="1">
      <c r="B541" s="98"/>
      <c r="C541" s="99"/>
      <c r="D541" s="99"/>
      <c r="E541" s="99"/>
      <c r="F541" s="99"/>
      <c r="G541" s="99"/>
      <c r="H541" s="99"/>
      <c r="I541" s="99"/>
      <c r="J541" s="100"/>
    </row>
    <row r="542" spans="2:10" ht="16.5" hidden="1" customHeight="1">
      <c r="B542" s="98"/>
      <c r="C542" s="99"/>
      <c r="D542" s="99"/>
      <c r="E542" s="99"/>
      <c r="F542" s="99"/>
      <c r="G542" s="99"/>
      <c r="H542" s="99"/>
      <c r="I542" s="99"/>
      <c r="J542" s="100"/>
    </row>
    <row r="543" spans="2:10" ht="16.5" hidden="1" customHeight="1">
      <c r="B543" s="98"/>
      <c r="C543" s="99"/>
      <c r="D543" s="99"/>
      <c r="E543" s="99"/>
      <c r="F543" s="99"/>
      <c r="G543" s="99"/>
      <c r="H543" s="99"/>
      <c r="I543" s="99"/>
      <c r="J543" s="100"/>
    </row>
    <row r="544" spans="2:10" ht="16.5" hidden="1" customHeight="1">
      <c r="B544" s="98"/>
      <c r="C544" s="99"/>
      <c r="D544" s="99"/>
      <c r="E544" s="99"/>
      <c r="F544" s="99"/>
      <c r="G544" s="99"/>
      <c r="H544" s="99"/>
      <c r="I544" s="99"/>
      <c r="J544" s="100"/>
    </row>
    <row r="545" spans="2:10" ht="16.5" hidden="1" customHeight="1">
      <c r="B545" s="98"/>
      <c r="C545" s="99"/>
      <c r="D545" s="99"/>
      <c r="E545" s="99"/>
      <c r="F545" s="99"/>
      <c r="G545" s="99"/>
      <c r="H545" s="99"/>
      <c r="I545" s="99"/>
      <c r="J545" s="100"/>
    </row>
    <row r="546" spans="2:10" ht="16.5" hidden="1" customHeight="1">
      <c r="B546" s="98"/>
      <c r="C546" s="99"/>
      <c r="D546" s="99"/>
      <c r="E546" s="99"/>
      <c r="F546" s="99"/>
      <c r="G546" s="99"/>
      <c r="H546" s="99"/>
      <c r="I546" s="99"/>
      <c r="J546" s="100"/>
    </row>
    <row r="547" spans="2:10" ht="16.5" hidden="1" customHeight="1">
      <c r="B547" s="98"/>
      <c r="C547" s="99"/>
      <c r="D547" s="99"/>
      <c r="E547" s="99"/>
      <c r="F547" s="99"/>
      <c r="G547" s="99"/>
      <c r="H547" s="99"/>
      <c r="I547" s="99"/>
      <c r="J547" s="100"/>
    </row>
    <row r="548" spans="2:10" ht="16.5" hidden="1" customHeight="1">
      <c r="B548" s="98"/>
      <c r="C548" s="99"/>
      <c r="D548" s="99"/>
      <c r="E548" s="99"/>
      <c r="F548" s="99"/>
      <c r="G548" s="99"/>
      <c r="H548" s="99"/>
      <c r="I548" s="99"/>
      <c r="J548" s="100"/>
    </row>
    <row r="549" spans="2:10" ht="16.5" hidden="1" customHeight="1">
      <c r="B549" s="98"/>
      <c r="C549" s="99"/>
      <c r="D549" s="99"/>
      <c r="E549" s="99"/>
      <c r="F549" s="99"/>
      <c r="G549" s="99"/>
      <c r="H549" s="99"/>
      <c r="I549" s="99"/>
      <c r="J549" s="100"/>
    </row>
    <row r="550" spans="2:10" ht="16.5" hidden="1" customHeight="1">
      <c r="B550" s="98"/>
      <c r="C550" s="99"/>
      <c r="D550" s="99"/>
      <c r="E550" s="99"/>
      <c r="F550" s="99"/>
      <c r="G550" s="99"/>
      <c r="H550" s="99"/>
      <c r="I550" s="99"/>
      <c r="J550" s="100"/>
    </row>
    <row r="551" spans="2:10" ht="16.5" hidden="1" customHeight="1">
      <c r="B551" s="98"/>
      <c r="C551" s="99"/>
      <c r="D551" s="99"/>
      <c r="E551" s="99"/>
      <c r="F551" s="99"/>
      <c r="G551" s="99"/>
      <c r="H551" s="99"/>
      <c r="I551" s="99"/>
      <c r="J551" s="100"/>
    </row>
    <row r="552" spans="2:10" ht="16.5" hidden="1" customHeight="1">
      <c r="B552" s="98"/>
      <c r="C552" s="99"/>
      <c r="D552" s="99"/>
      <c r="E552" s="99"/>
      <c r="F552" s="99"/>
      <c r="G552" s="99"/>
      <c r="H552" s="99"/>
      <c r="I552" s="99"/>
      <c r="J552" s="100"/>
    </row>
    <row r="553" spans="2:10" ht="16.5" hidden="1" customHeight="1">
      <c r="B553" s="98"/>
      <c r="C553" s="99"/>
      <c r="D553" s="99"/>
      <c r="E553" s="99"/>
      <c r="F553" s="99"/>
      <c r="G553" s="99"/>
      <c r="H553" s="99"/>
      <c r="I553" s="99"/>
      <c r="J553" s="100"/>
    </row>
    <row r="554" spans="2:10" ht="16.5" hidden="1" customHeight="1">
      <c r="B554" s="98"/>
      <c r="C554" s="99"/>
      <c r="D554" s="99"/>
      <c r="E554" s="99"/>
      <c r="F554" s="99"/>
      <c r="G554" s="99"/>
      <c r="H554" s="99"/>
      <c r="I554" s="99"/>
      <c r="J554" s="100"/>
    </row>
    <row r="555" spans="2:10" ht="16.5" hidden="1" customHeight="1">
      <c r="B555" s="98"/>
      <c r="C555" s="99"/>
      <c r="D555" s="99"/>
      <c r="E555" s="99"/>
      <c r="F555" s="99"/>
      <c r="G555" s="99"/>
      <c r="H555" s="99"/>
      <c r="I555" s="99"/>
      <c r="J555" s="100"/>
    </row>
    <row r="556" spans="2:10" ht="16.5" hidden="1" customHeight="1">
      <c r="B556" s="98"/>
      <c r="C556" s="99"/>
      <c r="D556" s="99"/>
      <c r="E556" s="99"/>
      <c r="F556" s="99"/>
      <c r="G556" s="99"/>
      <c r="H556" s="99"/>
      <c r="I556" s="99"/>
      <c r="J556" s="100"/>
    </row>
    <row r="557" spans="2:10" ht="16.5" hidden="1" customHeight="1">
      <c r="B557" s="98"/>
      <c r="C557" s="99"/>
      <c r="D557" s="99"/>
      <c r="E557" s="99"/>
      <c r="F557" s="99"/>
      <c r="G557" s="99"/>
      <c r="H557" s="99"/>
      <c r="I557" s="99"/>
      <c r="J557" s="100"/>
    </row>
    <row r="558" spans="2:10" ht="16.5" hidden="1" customHeight="1">
      <c r="B558" s="98"/>
      <c r="C558" s="99"/>
      <c r="D558" s="99"/>
      <c r="E558" s="99"/>
      <c r="F558" s="99"/>
      <c r="G558" s="99"/>
      <c r="H558" s="99"/>
      <c r="I558" s="99"/>
      <c r="J558" s="100"/>
    </row>
    <row r="559" spans="2:10" ht="16.5" hidden="1" customHeight="1">
      <c r="B559" s="98"/>
      <c r="C559" s="99"/>
      <c r="D559" s="99"/>
      <c r="E559" s="99"/>
      <c r="F559" s="99"/>
      <c r="G559" s="99"/>
      <c r="H559" s="99"/>
      <c r="I559" s="99"/>
      <c r="J559" s="100"/>
    </row>
    <row r="560" spans="2:10" ht="16.5" hidden="1" customHeight="1">
      <c r="B560" s="98"/>
      <c r="C560" s="99"/>
      <c r="D560" s="99"/>
      <c r="E560" s="99"/>
      <c r="F560" s="99"/>
      <c r="G560" s="99"/>
      <c r="H560" s="99"/>
      <c r="I560" s="99"/>
      <c r="J560" s="100"/>
    </row>
    <row r="561" spans="2:10" ht="16.5" hidden="1" customHeight="1">
      <c r="B561" s="98"/>
      <c r="C561" s="99"/>
      <c r="D561" s="99"/>
      <c r="E561" s="99"/>
      <c r="F561" s="99"/>
      <c r="G561" s="99"/>
      <c r="H561" s="99"/>
      <c r="I561" s="99"/>
      <c r="J561" s="100"/>
    </row>
    <row r="562" spans="2:10" ht="16.5" hidden="1" customHeight="1">
      <c r="B562" s="98"/>
      <c r="C562" s="99"/>
      <c r="D562" s="99"/>
      <c r="E562" s="99"/>
      <c r="F562" s="99"/>
      <c r="G562" s="99"/>
      <c r="H562" s="99"/>
      <c r="I562" s="99"/>
      <c r="J562" s="100"/>
    </row>
    <row r="563" spans="2:10" ht="16.5" hidden="1" customHeight="1">
      <c r="B563" s="98"/>
      <c r="C563" s="99"/>
      <c r="D563" s="99"/>
      <c r="E563" s="99"/>
      <c r="F563" s="99"/>
      <c r="G563" s="99"/>
      <c r="H563" s="99"/>
      <c r="I563" s="99"/>
      <c r="J563" s="100"/>
    </row>
    <row r="564" spans="2:10" ht="16.5" hidden="1" customHeight="1">
      <c r="B564" s="98"/>
      <c r="C564" s="99"/>
      <c r="D564" s="99"/>
      <c r="E564" s="99"/>
      <c r="F564" s="99"/>
      <c r="G564" s="99"/>
      <c r="H564" s="99"/>
      <c r="I564" s="99"/>
      <c r="J564" s="100"/>
    </row>
    <row r="565" spans="2:10" ht="16.5" hidden="1" customHeight="1">
      <c r="B565" s="98"/>
      <c r="C565" s="99"/>
      <c r="D565" s="99"/>
      <c r="E565" s="99"/>
      <c r="F565" s="99"/>
      <c r="G565" s="99"/>
      <c r="H565" s="99"/>
      <c r="I565" s="99"/>
      <c r="J565" s="100"/>
    </row>
    <row r="566" spans="2:10" ht="16.5" hidden="1" customHeight="1">
      <c r="B566" s="98"/>
      <c r="C566" s="99"/>
      <c r="D566" s="99"/>
      <c r="E566" s="99"/>
      <c r="F566" s="99"/>
      <c r="G566" s="99"/>
      <c r="H566" s="99"/>
      <c r="I566" s="99"/>
      <c r="J566" s="100"/>
    </row>
    <row r="567" spans="2:10" ht="16.5" hidden="1" customHeight="1">
      <c r="B567" s="98"/>
      <c r="C567" s="99"/>
      <c r="D567" s="99"/>
      <c r="E567" s="99"/>
      <c r="F567" s="99"/>
      <c r="G567" s="99"/>
      <c r="H567" s="99"/>
      <c r="I567" s="99"/>
      <c r="J567" s="100"/>
    </row>
    <row r="568" spans="2:10" ht="16.5" hidden="1" customHeight="1">
      <c r="B568" s="98"/>
      <c r="C568" s="99"/>
      <c r="D568" s="99"/>
      <c r="E568" s="99"/>
      <c r="F568" s="99"/>
      <c r="G568" s="99"/>
      <c r="H568" s="99"/>
      <c r="I568" s="99"/>
      <c r="J568" s="100"/>
    </row>
    <row r="569" spans="2:10" ht="16.5" hidden="1" customHeight="1">
      <c r="B569" s="98"/>
      <c r="C569" s="99"/>
      <c r="D569" s="99"/>
      <c r="E569" s="99"/>
      <c r="F569" s="99"/>
      <c r="G569" s="99"/>
      <c r="H569" s="99"/>
      <c r="I569" s="99"/>
      <c r="J569" s="100"/>
    </row>
    <row r="570" spans="2:10" ht="16.5" hidden="1" customHeight="1">
      <c r="B570" s="98"/>
      <c r="C570" s="99"/>
      <c r="D570" s="99"/>
      <c r="E570" s="99"/>
      <c r="F570" s="99"/>
      <c r="G570" s="99"/>
      <c r="H570" s="99"/>
      <c r="I570" s="99"/>
      <c r="J570" s="100"/>
    </row>
    <row r="571" spans="2:10" ht="16.5" hidden="1" customHeight="1">
      <c r="B571" s="98"/>
      <c r="C571" s="99"/>
      <c r="D571" s="99"/>
      <c r="E571" s="99"/>
      <c r="F571" s="99"/>
      <c r="G571" s="99"/>
      <c r="H571" s="99"/>
      <c r="I571" s="99"/>
      <c r="J571" s="100"/>
    </row>
    <row r="572" spans="2:10" ht="16.5" hidden="1" customHeight="1">
      <c r="B572" s="98"/>
      <c r="C572" s="99"/>
      <c r="D572" s="99"/>
      <c r="E572" s="99"/>
      <c r="F572" s="99"/>
      <c r="G572" s="99"/>
      <c r="H572" s="99"/>
      <c r="I572" s="99"/>
      <c r="J572" s="100"/>
    </row>
    <row r="573" spans="2:10" ht="16.5" hidden="1" customHeight="1">
      <c r="B573" s="98"/>
      <c r="C573" s="99"/>
      <c r="D573" s="99"/>
      <c r="E573" s="99"/>
      <c r="F573" s="99"/>
      <c r="G573" s="99"/>
      <c r="H573" s="99"/>
      <c r="I573" s="99"/>
      <c r="J573" s="100"/>
    </row>
    <row r="574" spans="2:10" ht="16.5" hidden="1" customHeight="1">
      <c r="B574" s="98"/>
      <c r="C574" s="99"/>
      <c r="D574" s="99"/>
      <c r="E574" s="99"/>
      <c r="F574" s="99"/>
      <c r="G574" s="99"/>
      <c r="H574" s="99"/>
      <c r="I574" s="99"/>
      <c r="J574" s="100"/>
    </row>
    <row r="575" spans="2:10" ht="16.5" hidden="1" customHeight="1">
      <c r="B575" s="98"/>
      <c r="C575" s="99"/>
      <c r="D575" s="99"/>
      <c r="E575" s="99"/>
      <c r="F575" s="99"/>
      <c r="G575" s="99"/>
      <c r="H575" s="99"/>
      <c r="I575" s="99"/>
      <c r="J575" s="100"/>
    </row>
    <row r="576" spans="2:10" ht="16.5" hidden="1" customHeight="1">
      <c r="B576" s="98"/>
      <c r="C576" s="99"/>
      <c r="D576" s="99"/>
      <c r="E576" s="99"/>
      <c r="F576" s="99"/>
      <c r="G576" s="99"/>
      <c r="H576" s="99"/>
      <c r="I576" s="99"/>
      <c r="J576" s="100"/>
    </row>
    <row r="577" spans="2:10" ht="16.5" hidden="1" customHeight="1">
      <c r="B577" s="98"/>
      <c r="C577" s="99"/>
      <c r="D577" s="99"/>
      <c r="E577" s="99"/>
      <c r="F577" s="99"/>
      <c r="G577" s="99"/>
      <c r="H577" s="99"/>
      <c r="I577" s="99"/>
      <c r="J577" s="100"/>
    </row>
    <row r="578" spans="2:10" ht="16.5" hidden="1" customHeight="1">
      <c r="B578" s="98"/>
      <c r="C578" s="99"/>
      <c r="D578" s="99"/>
      <c r="E578" s="99"/>
      <c r="F578" s="99"/>
      <c r="G578" s="99"/>
      <c r="H578" s="99"/>
      <c r="I578" s="99"/>
      <c r="J578" s="100"/>
    </row>
    <row r="579" spans="2:10" ht="16.5" hidden="1" customHeight="1">
      <c r="B579" s="98"/>
      <c r="C579" s="99"/>
      <c r="D579" s="99"/>
      <c r="E579" s="99"/>
      <c r="F579" s="99"/>
      <c r="G579" s="99"/>
      <c r="H579" s="99"/>
      <c r="I579" s="99"/>
      <c r="J579" s="100"/>
    </row>
    <row r="580" spans="2:10" ht="16.5" hidden="1" customHeight="1">
      <c r="B580" s="98"/>
      <c r="C580" s="99"/>
      <c r="D580" s="99"/>
      <c r="E580" s="99"/>
      <c r="F580" s="99"/>
      <c r="G580" s="99"/>
      <c r="H580" s="99"/>
      <c r="I580" s="99"/>
      <c r="J580" s="100"/>
    </row>
    <row r="581" spans="2:10" ht="16.5" hidden="1" customHeight="1">
      <c r="B581" s="98"/>
      <c r="C581" s="99"/>
      <c r="D581" s="99"/>
      <c r="E581" s="99"/>
      <c r="F581" s="99"/>
      <c r="G581" s="99"/>
      <c r="H581" s="99"/>
      <c r="I581" s="99"/>
      <c r="J581" s="100"/>
    </row>
    <row r="582" spans="2:10" ht="16.5" hidden="1" customHeight="1">
      <c r="B582" s="98"/>
      <c r="C582" s="99"/>
      <c r="D582" s="99"/>
      <c r="E582" s="99"/>
      <c r="F582" s="99"/>
      <c r="G582" s="99"/>
      <c r="H582" s="99"/>
      <c r="I582" s="99"/>
      <c r="J582" s="100"/>
    </row>
    <row r="583" spans="2:10" ht="16.5" hidden="1" customHeight="1">
      <c r="B583" s="98"/>
      <c r="C583" s="99"/>
      <c r="D583" s="99"/>
      <c r="E583" s="99"/>
      <c r="F583" s="99"/>
      <c r="G583" s="99"/>
      <c r="H583" s="99"/>
      <c r="I583" s="99"/>
      <c r="J583" s="100"/>
    </row>
    <row r="584" spans="2:10" ht="16.5" hidden="1" customHeight="1">
      <c r="B584" s="98"/>
      <c r="C584" s="99"/>
      <c r="D584" s="99"/>
      <c r="E584" s="99"/>
      <c r="F584" s="99"/>
      <c r="G584" s="99"/>
      <c r="H584" s="99"/>
      <c r="I584" s="99"/>
      <c r="J584" s="100"/>
    </row>
    <row r="585" spans="2:10" ht="16.5" hidden="1" customHeight="1">
      <c r="B585" s="98"/>
      <c r="C585" s="99"/>
      <c r="D585" s="99"/>
      <c r="E585" s="99"/>
      <c r="F585" s="99"/>
      <c r="G585" s="99"/>
      <c r="H585" s="99"/>
      <c r="I585" s="99"/>
      <c r="J585" s="100"/>
    </row>
    <row r="586" spans="2:10" ht="16.5" hidden="1" customHeight="1">
      <c r="B586" s="98"/>
      <c r="C586" s="99"/>
      <c r="D586" s="99"/>
      <c r="E586" s="99"/>
      <c r="F586" s="99"/>
      <c r="G586" s="99"/>
      <c r="H586" s="99"/>
      <c r="I586" s="99"/>
      <c r="J586" s="100"/>
    </row>
    <row r="587" spans="2:10" ht="16.5" hidden="1" customHeight="1">
      <c r="B587" s="98"/>
      <c r="C587" s="99"/>
      <c r="D587" s="99"/>
      <c r="E587" s="99"/>
      <c r="F587" s="99"/>
      <c r="G587" s="99"/>
      <c r="H587" s="99"/>
      <c r="I587" s="99"/>
      <c r="J587" s="100"/>
    </row>
    <row r="588" spans="2:10" ht="16.5" hidden="1" customHeight="1">
      <c r="B588" s="98"/>
      <c r="C588" s="99"/>
      <c r="D588" s="99"/>
      <c r="E588" s="99"/>
      <c r="F588" s="99"/>
      <c r="G588" s="99"/>
      <c r="H588" s="99"/>
      <c r="I588" s="99"/>
      <c r="J588" s="100"/>
    </row>
    <row r="589" spans="2:10" ht="16.5" hidden="1" customHeight="1">
      <c r="B589" s="98"/>
      <c r="C589" s="99"/>
      <c r="D589" s="99"/>
      <c r="E589" s="99"/>
      <c r="F589" s="99"/>
      <c r="G589" s="99"/>
      <c r="H589" s="99"/>
      <c r="I589" s="99"/>
      <c r="J589" s="100"/>
    </row>
    <row r="590" spans="2:10" ht="16.5" hidden="1" customHeight="1">
      <c r="B590" s="98"/>
      <c r="C590" s="99"/>
      <c r="D590" s="99"/>
      <c r="E590" s="99"/>
      <c r="F590" s="99"/>
      <c r="G590" s="99"/>
      <c r="H590" s="99"/>
      <c r="I590" s="99"/>
      <c r="J590" s="100"/>
    </row>
    <row r="591" spans="2:10" ht="16.5" hidden="1" customHeight="1">
      <c r="B591" s="98"/>
      <c r="C591" s="99"/>
      <c r="D591" s="99"/>
      <c r="E591" s="99"/>
      <c r="F591" s="99"/>
      <c r="G591" s="99"/>
      <c r="H591" s="99"/>
      <c r="I591" s="99"/>
      <c r="J591" s="100"/>
    </row>
    <row r="592" spans="2:10" ht="16.5" hidden="1" customHeight="1">
      <c r="B592" s="98"/>
      <c r="C592" s="99"/>
      <c r="D592" s="99"/>
      <c r="E592" s="99"/>
      <c r="F592" s="99"/>
      <c r="G592" s="99"/>
      <c r="H592" s="99"/>
      <c r="I592" s="99"/>
      <c r="J592" s="100"/>
    </row>
    <row r="593" spans="2:10" ht="16.5" hidden="1" customHeight="1">
      <c r="B593" s="98"/>
      <c r="C593" s="99"/>
      <c r="D593" s="99"/>
      <c r="E593" s="99"/>
      <c r="F593" s="99"/>
      <c r="G593" s="99"/>
      <c r="H593" s="99"/>
      <c r="I593" s="99"/>
      <c r="J593" s="100"/>
    </row>
    <row r="594" spans="2:10" ht="16.5" hidden="1" customHeight="1">
      <c r="B594" s="98"/>
      <c r="C594" s="99"/>
      <c r="D594" s="99"/>
      <c r="E594" s="99"/>
      <c r="F594" s="99"/>
      <c r="G594" s="99"/>
      <c r="H594" s="99"/>
      <c r="I594" s="99"/>
      <c r="J594" s="100"/>
    </row>
    <row r="595" spans="2:10" ht="16.5" hidden="1" customHeight="1">
      <c r="B595" s="98"/>
      <c r="C595" s="99"/>
      <c r="D595" s="99"/>
      <c r="E595" s="99"/>
      <c r="F595" s="99"/>
      <c r="G595" s="99"/>
      <c r="H595" s="99"/>
      <c r="I595" s="99"/>
      <c r="J595" s="100"/>
    </row>
    <row r="596" spans="2:10" ht="16.5" hidden="1" customHeight="1">
      <c r="B596" s="98"/>
      <c r="C596" s="99"/>
      <c r="D596" s="99"/>
      <c r="E596" s="99"/>
      <c r="F596" s="99"/>
      <c r="G596" s="99"/>
      <c r="H596" s="99"/>
      <c r="I596" s="99"/>
      <c r="J596" s="100"/>
    </row>
    <row r="597" spans="2:10" ht="16.5" hidden="1" customHeight="1">
      <c r="B597" s="98"/>
      <c r="C597" s="99"/>
      <c r="D597" s="99"/>
      <c r="E597" s="99"/>
      <c r="F597" s="99"/>
      <c r="G597" s="99"/>
      <c r="H597" s="99"/>
      <c r="I597" s="99"/>
      <c r="J597" s="100"/>
    </row>
    <row r="598" spans="2:10" ht="16.5" hidden="1" customHeight="1">
      <c r="B598" s="98"/>
      <c r="C598" s="99"/>
      <c r="D598" s="99"/>
      <c r="E598" s="99"/>
      <c r="F598" s="99"/>
      <c r="G598" s="99"/>
      <c r="H598" s="99"/>
      <c r="I598" s="99"/>
      <c r="J598" s="100"/>
    </row>
    <row r="599" spans="2:10" ht="16.5" hidden="1" customHeight="1">
      <c r="B599" s="98"/>
      <c r="C599" s="99"/>
      <c r="D599" s="99"/>
      <c r="E599" s="99"/>
      <c r="F599" s="99"/>
      <c r="G599" s="99"/>
      <c r="H599" s="99"/>
      <c r="I599" s="99"/>
      <c r="J599" s="100"/>
    </row>
    <row r="600" spans="2:10" ht="16.5" hidden="1" customHeight="1">
      <c r="B600" s="98"/>
      <c r="C600" s="99"/>
      <c r="D600" s="99"/>
      <c r="E600" s="99"/>
      <c r="F600" s="99"/>
      <c r="G600" s="99"/>
      <c r="H600" s="99"/>
      <c r="I600" s="99"/>
      <c r="J600" s="100"/>
    </row>
    <row r="601" spans="2:10" ht="16.5" hidden="1" customHeight="1">
      <c r="B601" s="98"/>
      <c r="C601" s="99"/>
      <c r="D601" s="99"/>
      <c r="E601" s="99"/>
      <c r="F601" s="99"/>
      <c r="G601" s="99"/>
      <c r="H601" s="99"/>
      <c r="I601" s="99"/>
      <c r="J601" s="100"/>
    </row>
    <row r="602" spans="2:10" ht="16.5" hidden="1" customHeight="1">
      <c r="B602" s="98"/>
      <c r="C602" s="99"/>
      <c r="D602" s="99"/>
      <c r="E602" s="99"/>
      <c r="F602" s="99"/>
      <c r="G602" s="99"/>
      <c r="H602" s="99"/>
      <c r="I602" s="99"/>
      <c r="J602" s="100"/>
    </row>
    <row r="603" spans="2:10" ht="16.5" hidden="1" customHeight="1">
      <c r="B603" s="98"/>
      <c r="C603" s="99"/>
      <c r="D603" s="99"/>
      <c r="E603" s="99"/>
      <c r="F603" s="99"/>
      <c r="G603" s="99"/>
      <c r="H603" s="99"/>
      <c r="I603" s="99"/>
      <c r="J603" s="100"/>
    </row>
    <row r="604" spans="2:10" ht="16.5" hidden="1" customHeight="1">
      <c r="B604" s="98"/>
      <c r="C604" s="99"/>
      <c r="D604" s="99"/>
      <c r="E604" s="99"/>
      <c r="F604" s="99"/>
      <c r="G604" s="99"/>
      <c r="H604" s="99"/>
      <c r="I604" s="99"/>
      <c r="J604" s="100"/>
    </row>
    <row r="605" spans="2:10" ht="16.5" hidden="1" customHeight="1">
      <c r="B605" s="98"/>
      <c r="C605" s="99"/>
      <c r="D605" s="99"/>
      <c r="E605" s="99"/>
      <c r="F605" s="99"/>
      <c r="G605" s="99"/>
      <c r="H605" s="99"/>
      <c r="I605" s="99"/>
      <c r="J605" s="100"/>
    </row>
    <row r="606" spans="2:10" ht="16.5" hidden="1" customHeight="1">
      <c r="B606" s="98"/>
      <c r="C606" s="99"/>
      <c r="D606" s="99"/>
      <c r="E606" s="99"/>
      <c r="F606" s="99"/>
      <c r="G606" s="99"/>
      <c r="H606" s="99"/>
      <c r="I606" s="99"/>
      <c r="J606" s="100"/>
    </row>
    <row r="607" spans="2:10" ht="16.5" hidden="1" customHeight="1">
      <c r="B607" s="98"/>
      <c r="C607" s="99"/>
      <c r="D607" s="99"/>
      <c r="E607" s="99"/>
      <c r="F607" s="99"/>
      <c r="G607" s="99"/>
      <c r="H607" s="99"/>
      <c r="I607" s="99"/>
      <c r="J607" s="100"/>
    </row>
    <row r="608" spans="2:10" ht="16.5" hidden="1" customHeight="1">
      <c r="B608" s="98"/>
      <c r="C608" s="99"/>
      <c r="D608" s="99"/>
      <c r="E608" s="99"/>
      <c r="F608" s="99"/>
      <c r="G608" s="99"/>
      <c r="H608" s="99"/>
      <c r="I608" s="99"/>
      <c r="J608" s="100"/>
    </row>
    <row r="609" spans="2:10" ht="16.5" hidden="1" customHeight="1">
      <c r="B609" s="98"/>
      <c r="C609" s="99"/>
      <c r="D609" s="99"/>
      <c r="E609" s="99"/>
      <c r="F609" s="99"/>
      <c r="G609" s="99"/>
      <c r="H609" s="99"/>
      <c r="I609" s="99"/>
      <c r="J609" s="100"/>
    </row>
    <row r="610" spans="2:10" ht="16.5" hidden="1" customHeight="1">
      <c r="B610" s="98"/>
      <c r="C610" s="99"/>
      <c r="D610" s="99"/>
      <c r="E610" s="99"/>
      <c r="F610" s="99"/>
      <c r="G610" s="99"/>
      <c r="H610" s="99"/>
      <c r="I610" s="99"/>
      <c r="J610" s="100"/>
    </row>
    <row r="611" spans="2:10" ht="16.5" hidden="1" customHeight="1">
      <c r="B611" s="98"/>
      <c r="C611" s="99"/>
      <c r="D611" s="99"/>
      <c r="E611" s="99"/>
      <c r="F611" s="99"/>
      <c r="G611" s="99"/>
      <c r="H611" s="99"/>
      <c r="I611" s="99"/>
      <c r="J611" s="100"/>
    </row>
    <row r="612" spans="2:10" ht="16.5" hidden="1" customHeight="1">
      <c r="B612" s="98"/>
      <c r="C612" s="99"/>
      <c r="D612" s="99"/>
      <c r="E612" s="99"/>
      <c r="F612" s="99"/>
      <c r="G612" s="99"/>
      <c r="H612" s="99"/>
      <c r="I612" s="99"/>
      <c r="J612" s="100"/>
    </row>
    <row r="613" spans="2:10" ht="16.5" hidden="1" customHeight="1">
      <c r="B613" s="98"/>
      <c r="C613" s="99"/>
      <c r="D613" s="99"/>
      <c r="E613" s="99"/>
      <c r="F613" s="99"/>
      <c r="G613" s="99"/>
      <c r="H613" s="99"/>
      <c r="I613" s="99"/>
      <c r="J613" s="100"/>
    </row>
    <row r="614" spans="2:10" ht="16.5" hidden="1" customHeight="1">
      <c r="B614" s="98"/>
      <c r="C614" s="99"/>
      <c r="D614" s="99"/>
      <c r="E614" s="99"/>
      <c r="F614" s="99"/>
      <c r="G614" s="99"/>
      <c r="H614" s="99"/>
      <c r="I614" s="99"/>
      <c r="J614" s="100"/>
    </row>
    <row r="615" spans="2:10" ht="16.5" hidden="1" customHeight="1">
      <c r="B615" s="98"/>
      <c r="C615" s="99"/>
      <c r="D615" s="99"/>
      <c r="E615" s="99"/>
      <c r="F615" s="99"/>
      <c r="G615" s="99"/>
      <c r="H615" s="99"/>
      <c r="I615" s="99"/>
      <c r="J615" s="100"/>
    </row>
    <row r="616" spans="2:10" ht="16.5" hidden="1" customHeight="1">
      <c r="B616" s="98"/>
      <c r="C616" s="99"/>
      <c r="D616" s="99"/>
      <c r="E616" s="99"/>
      <c r="F616" s="99"/>
      <c r="G616" s="99"/>
      <c r="H616" s="99"/>
      <c r="I616" s="99"/>
      <c r="J616" s="100"/>
    </row>
    <row r="617" spans="2:10" ht="16.5" hidden="1" customHeight="1">
      <c r="B617" s="98"/>
      <c r="C617" s="99"/>
      <c r="D617" s="99"/>
      <c r="E617" s="99"/>
      <c r="F617" s="99"/>
      <c r="G617" s="99"/>
      <c r="H617" s="99"/>
      <c r="I617" s="99"/>
      <c r="J617" s="100"/>
    </row>
    <row r="618" spans="2:10" ht="16.5" hidden="1" customHeight="1">
      <c r="B618" s="98"/>
      <c r="C618" s="99"/>
      <c r="D618" s="99"/>
      <c r="E618" s="99"/>
      <c r="F618" s="99"/>
      <c r="G618" s="99"/>
      <c r="H618" s="99"/>
      <c r="I618" s="99"/>
      <c r="J618" s="100"/>
    </row>
    <row r="619" spans="2:10" ht="16.5" hidden="1" customHeight="1">
      <c r="B619" s="98"/>
      <c r="C619" s="99"/>
      <c r="D619" s="99"/>
      <c r="E619" s="99"/>
      <c r="F619" s="99"/>
      <c r="G619" s="99"/>
      <c r="H619" s="99"/>
      <c r="I619" s="99"/>
      <c r="J619" s="100"/>
    </row>
    <row r="620" spans="2:10" ht="16.5" hidden="1" customHeight="1">
      <c r="B620" s="98"/>
      <c r="C620" s="99"/>
      <c r="D620" s="99"/>
      <c r="E620" s="99"/>
      <c r="F620" s="99"/>
      <c r="G620" s="99"/>
      <c r="H620" s="99"/>
      <c r="I620" s="99"/>
      <c r="J620" s="100"/>
    </row>
    <row r="621" spans="2:10" ht="16.5" hidden="1" customHeight="1">
      <c r="B621" s="98"/>
      <c r="C621" s="99"/>
      <c r="D621" s="99"/>
      <c r="E621" s="99"/>
      <c r="F621" s="99"/>
      <c r="G621" s="99"/>
      <c r="H621" s="99"/>
      <c r="I621" s="99"/>
      <c r="J621" s="100"/>
    </row>
    <row r="622" spans="2:10" ht="16.5" hidden="1" customHeight="1">
      <c r="B622" s="98"/>
      <c r="C622" s="99"/>
      <c r="D622" s="99"/>
      <c r="E622" s="99"/>
      <c r="F622" s="99"/>
      <c r="G622" s="99"/>
      <c r="H622" s="99"/>
      <c r="I622" s="99"/>
      <c r="J622" s="100"/>
    </row>
    <row r="623" spans="2:10" ht="16.5" hidden="1" customHeight="1">
      <c r="B623" s="98"/>
      <c r="C623" s="99"/>
      <c r="D623" s="99"/>
      <c r="E623" s="99"/>
      <c r="F623" s="99"/>
      <c r="G623" s="99"/>
      <c r="H623" s="99"/>
      <c r="I623" s="99"/>
      <c r="J623" s="100"/>
    </row>
    <row r="624" spans="2:10" ht="16.5" hidden="1" customHeight="1">
      <c r="B624" s="98"/>
      <c r="C624" s="99"/>
      <c r="D624" s="99"/>
      <c r="E624" s="99"/>
      <c r="F624" s="99"/>
      <c r="G624" s="99"/>
      <c r="H624" s="99"/>
      <c r="I624" s="99"/>
      <c r="J624" s="100"/>
    </row>
    <row r="625" spans="2:11" ht="16.5" hidden="1" customHeight="1">
      <c r="B625" s="98"/>
      <c r="C625" s="99"/>
      <c r="D625" s="99"/>
      <c r="E625" s="99"/>
      <c r="F625" s="99"/>
      <c r="G625" s="99"/>
      <c r="H625" s="99"/>
      <c r="I625" s="99"/>
      <c r="J625" s="100"/>
    </row>
    <row r="626" spans="2:11" ht="16.5" hidden="1" customHeight="1">
      <c r="B626" s="98"/>
      <c r="C626" s="99"/>
      <c r="D626" s="99"/>
      <c r="E626" s="99"/>
      <c r="F626" s="99"/>
      <c r="G626" s="99"/>
      <c r="H626" s="99"/>
      <c r="I626" s="99"/>
      <c r="J626" s="100"/>
    </row>
    <row r="627" spans="2:11" ht="16.5" hidden="1" customHeight="1">
      <c r="B627" s="98"/>
      <c r="C627" s="99"/>
      <c r="D627" s="99"/>
      <c r="E627" s="99"/>
      <c r="F627" s="99"/>
      <c r="G627" s="99"/>
      <c r="H627" s="99"/>
      <c r="I627" s="99"/>
      <c r="J627" s="100"/>
    </row>
    <row r="628" spans="2:11" ht="16.5" hidden="1" customHeight="1">
      <c r="B628" s="98"/>
      <c r="C628" s="99"/>
      <c r="D628" s="99"/>
      <c r="E628" s="99"/>
      <c r="F628" s="99"/>
      <c r="G628" s="99"/>
      <c r="H628" s="99"/>
      <c r="I628" s="99"/>
      <c r="J628" s="100"/>
    </row>
    <row r="629" spans="2:11" ht="16.5" hidden="1" customHeight="1">
      <c r="B629" s="98"/>
      <c r="C629" s="99"/>
      <c r="D629" s="99"/>
      <c r="E629" s="99"/>
      <c r="F629" s="99"/>
      <c r="G629" s="99"/>
      <c r="H629" s="99"/>
      <c r="I629" s="99"/>
      <c r="J629" s="100"/>
    </row>
    <row r="630" spans="2:11" ht="16.5" hidden="1" customHeight="1">
      <c r="B630" s="98"/>
      <c r="C630" s="99"/>
      <c r="D630" s="99"/>
      <c r="E630" s="99"/>
      <c r="F630" s="99"/>
      <c r="G630" s="99"/>
      <c r="H630" s="99"/>
      <c r="I630" s="99"/>
      <c r="J630" s="100"/>
    </row>
    <row r="631" spans="2:11" ht="16.5" hidden="1" customHeight="1">
      <c r="B631" s="98"/>
      <c r="C631" s="99"/>
      <c r="D631" s="99"/>
      <c r="E631" s="99"/>
      <c r="F631" s="99"/>
      <c r="G631" s="99"/>
      <c r="H631" s="99"/>
      <c r="I631" s="99"/>
      <c r="J631" s="100"/>
    </row>
    <row r="632" spans="2:11" ht="16.5" hidden="1" customHeight="1">
      <c r="B632" s="98"/>
      <c r="C632" s="99"/>
      <c r="D632" s="99"/>
      <c r="E632" s="99"/>
      <c r="F632" s="99"/>
      <c r="G632" s="99"/>
      <c r="H632" s="99"/>
      <c r="I632" s="99"/>
      <c r="J632" s="100"/>
    </row>
    <row r="633" spans="2:11" ht="16.5" hidden="1" customHeight="1">
      <c r="B633" s="98"/>
      <c r="C633" s="99"/>
      <c r="D633" s="99"/>
      <c r="E633" s="99"/>
      <c r="F633" s="99"/>
      <c r="G633" s="99"/>
      <c r="H633" s="99"/>
      <c r="I633" s="99"/>
      <c r="J633" s="100"/>
    </row>
    <row r="634" spans="2:11" ht="16.5" hidden="1" customHeight="1">
      <c r="B634" s="98"/>
      <c r="C634" s="99"/>
      <c r="D634" s="99"/>
      <c r="E634" s="99"/>
      <c r="F634" s="99"/>
      <c r="G634" s="99"/>
      <c r="H634" s="99"/>
      <c r="I634" s="99"/>
      <c r="J634" s="100"/>
    </row>
    <row r="635" spans="2:11" ht="16.5" hidden="1" customHeight="1">
      <c r="B635" s="98"/>
      <c r="C635" s="99"/>
      <c r="D635" s="99"/>
      <c r="E635" s="99"/>
      <c r="F635" s="99"/>
      <c r="G635" s="99"/>
      <c r="H635" s="99"/>
      <c r="I635" s="99"/>
      <c r="J635" s="100"/>
    </row>
    <row r="636" spans="2:11" ht="16.5" hidden="1" customHeight="1">
      <c r="B636" s="98"/>
      <c r="C636" s="99"/>
      <c r="D636" s="99"/>
      <c r="E636" s="99"/>
      <c r="F636" s="99"/>
      <c r="G636" s="99"/>
      <c r="H636" s="99"/>
      <c r="I636" s="99"/>
      <c r="J636" s="100"/>
    </row>
    <row r="637" spans="2:11" ht="16.5" hidden="1" customHeight="1">
      <c r="B637" s="105"/>
      <c r="C637" s="106"/>
      <c r="D637" s="106"/>
      <c r="E637" s="106"/>
      <c r="F637" s="106"/>
      <c r="G637" s="106"/>
      <c r="H637" s="106"/>
      <c r="I637" s="106"/>
      <c r="J637" s="107"/>
    </row>
    <row r="638" spans="2:11" ht="16.5" hidden="1" customHeight="1">
      <c r="B638" s="108"/>
      <c r="C638" s="108"/>
      <c r="D638" s="108"/>
      <c r="E638" s="108"/>
      <c r="F638" s="108"/>
      <c r="G638" s="108"/>
      <c r="H638" s="108"/>
      <c r="I638" s="108"/>
      <c r="J638" s="108"/>
    </row>
    <row r="639" spans="2:11" ht="16.5" hidden="1" customHeight="1" thickBot="1">
      <c r="B639" s="108"/>
      <c r="C639" s="108"/>
      <c r="D639" s="108"/>
      <c r="E639" s="108"/>
      <c r="F639" s="108"/>
      <c r="G639" s="108"/>
      <c r="H639" s="108"/>
      <c r="I639" s="108"/>
      <c r="J639" s="108"/>
    </row>
    <row r="640" spans="2:11" ht="16.5" hidden="1" customHeight="1">
      <c r="B640" s="464" t="s">
        <v>262</v>
      </c>
      <c r="C640" s="465" t="s">
        <v>263</v>
      </c>
      <c r="D640" s="473" t="s">
        <v>264</v>
      </c>
      <c r="E640" s="462" t="s">
        <v>112</v>
      </c>
      <c r="F640" s="463" t="s">
        <v>113</v>
      </c>
      <c r="G640" s="340"/>
      <c r="H640" s="340"/>
      <c r="I640" s="340"/>
      <c r="J640" s="341"/>
      <c r="K640" s="474" t="s">
        <v>262</v>
      </c>
    </row>
    <row r="641" spans="2:11" ht="16.5" hidden="1" customHeight="1">
      <c r="B641" s="458"/>
      <c r="C641" s="466"/>
      <c r="D641" s="460"/>
      <c r="E641" s="460"/>
      <c r="F641" s="96">
        <v>1</v>
      </c>
      <c r="G641" s="96">
        <v>2</v>
      </c>
      <c r="H641" s="96">
        <v>3</v>
      </c>
      <c r="I641" s="96">
        <v>4</v>
      </c>
      <c r="J641" s="97">
        <v>5</v>
      </c>
      <c r="K641" s="316"/>
    </row>
    <row r="642" spans="2:11" ht="16.5" hidden="1" customHeight="1">
      <c r="B642" s="98" t="s">
        <v>265</v>
      </c>
      <c r="C642" s="109" t="s">
        <v>295</v>
      </c>
      <c r="D642" s="288" t="s">
        <v>266</v>
      </c>
      <c r="E642" s="99">
        <v>20</v>
      </c>
      <c r="F642" s="99">
        <v>20</v>
      </c>
      <c r="G642" s="99">
        <v>20</v>
      </c>
      <c r="H642" s="99">
        <v>20</v>
      </c>
      <c r="I642" s="99">
        <v>20</v>
      </c>
      <c r="J642" s="100">
        <v>20</v>
      </c>
      <c r="K642" s="110" t="str">
        <f t="shared" ref="K642:K647" si="0">B642</f>
        <v>A,TRA,TWS,TC&amp;CO-FA6-TMO-1</v>
      </c>
    </row>
    <row r="643" spans="2:11" s="153" customFormat="1" ht="16.5" hidden="1" customHeight="1">
      <c r="B643" s="98" t="s">
        <v>290</v>
      </c>
      <c r="C643" s="109" t="s">
        <v>296</v>
      </c>
      <c r="D643" s="288" t="s">
        <v>266</v>
      </c>
      <c r="E643" s="99">
        <v>8</v>
      </c>
      <c r="F643" s="99">
        <v>8</v>
      </c>
      <c r="G643" s="99">
        <v>8</v>
      </c>
      <c r="H643" s="99">
        <v>8</v>
      </c>
      <c r="I643" s="99">
        <v>8</v>
      </c>
      <c r="J643" s="100">
        <v>8</v>
      </c>
      <c r="K643" s="110" t="str">
        <f t="shared" ref="K643" si="1">B643</f>
        <v>A,TRA,TWS,TC&amp;CO-FA6-TMO-2</v>
      </c>
    </row>
    <row r="644" spans="2:11" ht="16.5" hidden="1" customHeight="1">
      <c r="B644" s="98" t="s">
        <v>291</v>
      </c>
      <c r="C644" s="109" t="s">
        <v>267</v>
      </c>
      <c r="D644" s="288" t="s">
        <v>268</v>
      </c>
      <c r="E644" s="99">
        <v>23</v>
      </c>
      <c r="F644" s="99">
        <v>23</v>
      </c>
      <c r="G644" s="99">
        <v>23</v>
      </c>
      <c r="H644" s="99">
        <v>23</v>
      </c>
      <c r="I644" s="99">
        <v>23</v>
      </c>
      <c r="J644" s="100">
        <v>23</v>
      </c>
      <c r="K644" s="110" t="str">
        <f t="shared" si="0"/>
        <v>A,TRA,TWS,TC&amp;CO-FA6-TMO-3</v>
      </c>
    </row>
    <row r="645" spans="2:11" ht="35.25" hidden="1" customHeight="1">
      <c r="B645" s="98" t="s">
        <v>292</v>
      </c>
      <c r="C645" s="109" t="s">
        <v>269</v>
      </c>
      <c r="D645" s="288" t="s">
        <v>270</v>
      </c>
      <c r="E645" s="99">
        <v>44</v>
      </c>
      <c r="F645" s="99">
        <v>44</v>
      </c>
      <c r="G645" s="99">
        <v>44</v>
      </c>
      <c r="H645" s="99">
        <v>44</v>
      </c>
      <c r="I645" s="99">
        <v>44</v>
      </c>
      <c r="J645" s="100">
        <v>44</v>
      </c>
      <c r="K645" s="110" t="str">
        <f t="shared" si="0"/>
        <v>A,TRA,TWS,TC&amp;CO-FA6-TMO-4</v>
      </c>
    </row>
    <row r="646" spans="2:11" ht="16.5" hidden="1" customHeight="1">
      <c r="B646" s="98" t="s">
        <v>293</v>
      </c>
      <c r="C646" s="109" t="s">
        <v>271</v>
      </c>
      <c r="D646" s="289" t="s">
        <v>272</v>
      </c>
      <c r="E646" s="99">
        <v>20</v>
      </c>
      <c r="F646" s="99">
        <v>20</v>
      </c>
      <c r="G646" s="99">
        <v>20</v>
      </c>
      <c r="H646" s="99">
        <v>20</v>
      </c>
      <c r="I646" s="99">
        <v>20</v>
      </c>
      <c r="J646" s="100">
        <v>20</v>
      </c>
      <c r="K646" s="110" t="str">
        <f t="shared" si="0"/>
        <v>A,TRA,TWS,TC&amp;CO-FA6-TMO-5</v>
      </c>
    </row>
    <row r="647" spans="2:11" ht="16.5" hidden="1" customHeight="1">
      <c r="B647" s="105" t="s">
        <v>294</v>
      </c>
      <c r="C647" s="111" t="s">
        <v>273</v>
      </c>
      <c r="D647" s="290" t="s">
        <v>118</v>
      </c>
      <c r="E647" s="106">
        <v>24.5</v>
      </c>
      <c r="F647" s="106">
        <v>24.5</v>
      </c>
      <c r="G647" s="106">
        <v>24.5</v>
      </c>
      <c r="H647" s="106">
        <v>24.5</v>
      </c>
      <c r="I647" s="106">
        <v>24.5</v>
      </c>
      <c r="J647" s="107">
        <v>24.5</v>
      </c>
      <c r="K647" s="110" t="str">
        <f t="shared" si="0"/>
        <v>A,TRA,TWS,TC&amp;CO-FA6-TMO-6</v>
      </c>
    </row>
    <row r="648" spans="2:11" ht="16.5" hidden="1" customHeight="1" thickBot="1"/>
    <row r="649" spans="2:11" s="200" customFormat="1" ht="15.75" hidden="1">
      <c r="B649" s="469" t="s">
        <v>321</v>
      </c>
      <c r="C649" s="471" t="s">
        <v>322</v>
      </c>
      <c r="D649" s="476" t="s">
        <v>323</v>
      </c>
      <c r="E649" s="478" t="s">
        <v>324</v>
      </c>
      <c r="F649" s="480" t="s">
        <v>325</v>
      </c>
      <c r="G649" s="480"/>
      <c r="H649" s="480"/>
      <c r="I649" s="480"/>
      <c r="J649" s="481"/>
      <c r="K649" s="482" t="s">
        <v>321</v>
      </c>
    </row>
    <row r="650" spans="2:11" s="200" customFormat="1" ht="15.75" hidden="1">
      <c r="B650" s="470"/>
      <c r="C650" s="472"/>
      <c r="D650" s="477"/>
      <c r="E650" s="479"/>
      <c r="F650" s="201">
        <v>1</v>
      </c>
      <c r="G650" s="201">
        <v>2</v>
      </c>
      <c r="H650" s="201">
        <v>3</v>
      </c>
      <c r="I650" s="201">
        <v>4</v>
      </c>
      <c r="J650" s="202">
        <v>5</v>
      </c>
      <c r="K650" s="483"/>
    </row>
    <row r="651" spans="2:11" s="200" customFormat="1" ht="15.75" hidden="1">
      <c r="B651" s="203" t="s">
        <v>326</v>
      </c>
      <c r="C651" s="204" t="s">
        <v>775</v>
      </c>
      <c r="D651" s="291">
        <v>45956</v>
      </c>
      <c r="E651" s="205">
        <v>3</v>
      </c>
      <c r="F651" s="205">
        <v>0</v>
      </c>
      <c r="G651" s="205">
        <v>0</v>
      </c>
      <c r="H651" s="206">
        <v>0</v>
      </c>
      <c r="I651" s="206">
        <v>0</v>
      </c>
      <c r="J651" s="207">
        <v>0</v>
      </c>
      <c r="K651" s="208" t="str">
        <f>B651</f>
        <v>Opt-ISAIC2025-1</v>
      </c>
    </row>
    <row r="652" spans="2:11" s="200" customFormat="1" ht="15.75" hidden="1">
      <c r="B652" s="203" t="s">
        <v>327</v>
      </c>
      <c r="C652" s="204" t="s">
        <v>776</v>
      </c>
      <c r="D652" s="291">
        <v>45956</v>
      </c>
      <c r="E652" s="205">
        <v>3</v>
      </c>
      <c r="F652" s="205">
        <v>3</v>
      </c>
      <c r="G652" s="205">
        <v>3</v>
      </c>
      <c r="H652" s="206">
        <v>3</v>
      </c>
      <c r="I652" s="206">
        <v>3</v>
      </c>
      <c r="J652" s="207">
        <v>3</v>
      </c>
      <c r="K652" s="208" t="str">
        <f>B652</f>
        <v>A,TRA,TWS,TC&amp;CO-FA3-ISAIC2025-1</v>
      </c>
    </row>
    <row r="653" spans="2:11" s="200" customFormat="1" ht="15.75" hidden="1">
      <c r="B653" s="203" t="s">
        <v>328</v>
      </c>
      <c r="C653" s="204" t="s">
        <v>777</v>
      </c>
      <c r="D653" s="291">
        <v>45957</v>
      </c>
      <c r="E653" s="205">
        <v>2.5</v>
      </c>
      <c r="F653" s="205">
        <v>2.5</v>
      </c>
      <c r="G653" s="205">
        <v>2.5</v>
      </c>
      <c r="H653" s="206">
        <v>2.5</v>
      </c>
      <c r="I653" s="206">
        <v>2.5</v>
      </c>
      <c r="J653" s="207">
        <v>2.5</v>
      </c>
      <c r="K653" s="208" t="str">
        <f t="shared" ref="K653:K658" si="2">B653</f>
        <v>A,TRA,TWS,TC&amp;CO-FA4-ISAIC2025-2</v>
      </c>
    </row>
    <row r="654" spans="2:11" s="200" customFormat="1" ht="15.75" hidden="1">
      <c r="B654" s="203" t="s">
        <v>329</v>
      </c>
      <c r="C654" s="204" t="s">
        <v>778</v>
      </c>
      <c r="D654" s="292">
        <v>45957</v>
      </c>
      <c r="E654" s="205">
        <v>2.5</v>
      </c>
      <c r="F654" s="205">
        <v>0</v>
      </c>
      <c r="G654" s="205">
        <v>0</v>
      </c>
      <c r="H654" s="206">
        <v>0</v>
      </c>
      <c r="I654" s="206">
        <v>0</v>
      </c>
      <c r="J654" s="207">
        <v>0</v>
      </c>
      <c r="K654" s="208" t="str">
        <f t="shared" si="2"/>
        <v>Opt-ISAIC2025-2</v>
      </c>
    </row>
    <row r="655" spans="2:11" s="200" customFormat="1" ht="15.75" hidden="1">
      <c r="B655" s="203" t="s">
        <v>330</v>
      </c>
      <c r="C655" s="204" t="s">
        <v>779</v>
      </c>
      <c r="D655" s="291">
        <v>45958</v>
      </c>
      <c r="E655" s="205">
        <v>2</v>
      </c>
      <c r="F655" s="205">
        <v>2</v>
      </c>
      <c r="G655" s="205">
        <v>2</v>
      </c>
      <c r="H655" s="206">
        <v>2</v>
      </c>
      <c r="I655" s="206">
        <v>2</v>
      </c>
      <c r="J655" s="207">
        <v>2</v>
      </c>
      <c r="K655" s="208" t="str">
        <f t="shared" si="2"/>
        <v>A,TRA,TWS,TC&amp;CO-FA4-ISAIC2025-3</v>
      </c>
    </row>
    <row r="656" spans="2:11" s="200" customFormat="1" ht="15.75" hidden="1">
      <c r="B656" s="209" t="s">
        <v>331</v>
      </c>
      <c r="C656" s="210" t="s">
        <v>780</v>
      </c>
      <c r="D656" s="292">
        <v>45958</v>
      </c>
      <c r="E656" s="211">
        <v>3</v>
      </c>
      <c r="F656" s="211">
        <v>3</v>
      </c>
      <c r="G656" s="211">
        <v>3</v>
      </c>
      <c r="H656" s="212">
        <v>3</v>
      </c>
      <c r="I656" s="212">
        <v>3</v>
      </c>
      <c r="J656" s="213">
        <v>3</v>
      </c>
      <c r="K656" s="208" t="str">
        <f t="shared" si="2"/>
        <v>A,TRA,TWS,TC&amp;CO-FA4-ISAIC2025-4</v>
      </c>
    </row>
    <row r="657" spans="1:11" s="200" customFormat="1" ht="15.75" hidden="1">
      <c r="B657" s="203" t="s">
        <v>332</v>
      </c>
      <c r="C657" s="204" t="s">
        <v>333</v>
      </c>
      <c r="D657" s="291">
        <v>45821</v>
      </c>
      <c r="E657" s="214">
        <v>3</v>
      </c>
      <c r="F657" s="214">
        <v>3</v>
      </c>
      <c r="G657" s="214">
        <v>3</v>
      </c>
      <c r="H657" s="215">
        <v>3</v>
      </c>
      <c r="I657" s="215">
        <v>3</v>
      </c>
      <c r="J657" s="216">
        <v>3</v>
      </c>
      <c r="K657" s="208" t="str">
        <f t="shared" si="2"/>
        <v>A,TRA,TWS,TC&amp;CO-FA2-TMO-1</v>
      </c>
    </row>
    <row r="658" spans="1:11" s="200" customFormat="1" ht="16.5" hidden="1" thickBot="1">
      <c r="B658" s="217" t="s">
        <v>334</v>
      </c>
      <c r="C658" s="218" t="s">
        <v>335</v>
      </c>
      <c r="D658" s="293">
        <v>45982</v>
      </c>
      <c r="E658" s="219">
        <v>3</v>
      </c>
      <c r="F658" s="219">
        <v>3</v>
      </c>
      <c r="G658" s="219">
        <v>3</v>
      </c>
      <c r="H658" s="220">
        <v>3</v>
      </c>
      <c r="I658" s="220">
        <v>3</v>
      </c>
      <c r="J658" s="221">
        <v>3</v>
      </c>
      <c r="K658" s="208" t="str">
        <f t="shared" si="2"/>
        <v>A,TRA,TWS,TC&amp;CO-FA2-TMO-2</v>
      </c>
    </row>
    <row r="659" spans="1:11" s="200" customFormat="1" ht="15.75">
      <c r="B659" s="222"/>
      <c r="C659" s="222"/>
      <c r="D659" s="294"/>
      <c r="E659" s="222"/>
      <c r="F659" s="222"/>
      <c r="G659" s="222"/>
      <c r="H659" s="223"/>
      <c r="I659" s="223"/>
      <c r="J659" s="223"/>
      <c r="K659" s="208"/>
    </row>
    <row r="660" spans="1:11" ht="16.5" customHeight="1">
      <c r="A660" s="112"/>
      <c r="B660" s="112"/>
      <c r="C660" s="112" t="s">
        <v>274</v>
      </c>
      <c r="D660" s="261" t="s">
        <v>275</v>
      </c>
      <c r="E660" s="475" t="s">
        <v>276</v>
      </c>
      <c r="F660" s="316"/>
      <c r="G660" s="475" t="s">
        <v>277</v>
      </c>
      <c r="H660" s="316"/>
      <c r="I660" s="316"/>
    </row>
    <row r="661" spans="1:11" ht="16.5" customHeight="1">
      <c r="A661" s="112" t="b">
        <v>1</v>
      </c>
      <c r="B661" s="113" t="s">
        <v>278</v>
      </c>
      <c r="C661" s="224" t="str">
        <f>IF(ISBLANK('Record Form'!M6),"",'Record Form'!M6)</f>
        <v/>
      </c>
      <c r="D661" s="260" t="str">
        <f>IF('Record Form'!Q6="Y",(DATE(YEAR(G661),MONTH(G661)+6,DAY(G661))),G661)</f>
        <v/>
      </c>
      <c r="E661" s="112" t="str">
        <f>'Record Form'!Q6</f>
        <v>N</v>
      </c>
      <c r="G661" s="467" t="str">
        <f>IF(ISBLANK('Record Form'!M6),"",DATE(YEAR(C661)+3,MONTH(C661),DAY(C661)-1))</f>
        <v/>
      </c>
      <c r="H661" s="468"/>
      <c r="I661" s="468"/>
    </row>
    <row r="662" spans="1:11" ht="16.5" customHeight="1">
      <c r="A662" s="113" t="b">
        <v>1</v>
      </c>
      <c r="B662" s="113" t="s">
        <v>279</v>
      </c>
      <c r="C662" s="224" t="str">
        <f>IF(ISBLANK('Record Form'!M7),"",'Record Form'!M7)</f>
        <v/>
      </c>
      <c r="D662" s="260" t="str">
        <f>IF('Record Form'!Q7="Y",(DATE(YEAR(G662),MONTH(G662)+6,DAY(G662))),G662)</f>
        <v/>
      </c>
      <c r="E662" s="112" t="str">
        <f>'Record Form'!Q7</f>
        <v>N</v>
      </c>
      <c r="F662" s="114"/>
      <c r="G662" s="467" t="str">
        <f>IF(ISBLANK('Record Form'!M7),"",DATE(YEAR(C662)+3,MONTH(C662),DAY(C662)-1))</f>
        <v/>
      </c>
      <c r="H662" s="468"/>
      <c r="I662" s="468"/>
    </row>
    <row r="663" spans="1:11" ht="16.5" customHeight="1">
      <c r="A663" s="115" t="b">
        <v>1</v>
      </c>
      <c r="B663" s="113" t="s">
        <v>280</v>
      </c>
      <c r="C663" s="224" t="str">
        <f>IF(ISBLANK('Record Form'!M8),"",'Record Form'!M8)</f>
        <v/>
      </c>
      <c r="D663" s="260" t="str">
        <f>IF('Record Form'!Q8="Y",(DATE(YEAR(G663),MONTH(G663)+6,DAY(G663))),G663)</f>
        <v/>
      </c>
      <c r="E663" s="112" t="str">
        <f>'Record Form'!Q8</f>
        <v>N</v>
      </c>
      <c r="G663" s="467" t="str">
        <f>IF(ISBLANK('Record Form'!M8),"",DATE(YEAR(C663)+3,MONTH(C663),DAY(C663)-1))</f>
        <v/>
      </c>
      <c r="H663" s="468"/>
      <c r="I663" s="468"/>
    </row>
    <row r="664" spans="1:11" ht="16.5" customHeight="1">
      <c r="A664" s="112" t="b">
        <v>1</v>
      </c>
      <c r="B664" s="113" t="s">
        <v>281</v>
      </c>
      <c r="C664" s="224" t="str">
        <f>IF(ISBLANK('Record Form'!M9),"",'Record Form'!M9)</f>
        <v/>
      </c>
      <c r="D664" s="260" t="str">
        <f>IF('Record Form'!Q9="Y",(DATE(YEAR(G664),MONTH(G664)+6,DAY(G664))),G664)</f>
        <v/>
      </c>
      <c r="E664" s="112" t="str">
        <f>'Record Form'!Q9</f>
        <v>N</v>
      </c>
      <c r="G664" s="467" t="str">
        <f>IF(ISBLANK('Record Form'!M9),"",DATE(YEAR(C664)+3,MONTH(C664),DAY(C664)-1))</f>
        <v/>
      </c>
      <c r="H664" s="468"/>
      <c r="I664" s="468"/>
    </row>
    <row r="665" spans="1:11" ht="16.5" customHeight="1">
      <c r="A665" s="113" t="b">
        <v>1</v>
      </c>
      <c r="B665" s="113" t="s">
        <v>282</v>
      </c>
      <c r="C665" s="224" t="str">
        <f>IF(ISBLANK('Record Form'!M10),"",'Record Form'!M10)</f>
        <v/>
      </c>
      <c r="D665" s="260" t="str">
        <f>IF('Record Form'!Q10="Y",(DATE(YEAR(G665),MONTH(G665)+6,DAY(G665))),G665)</f>
        <v/>
      </c>
      <c r="E665" s="112" t="str">
        <f>'Record Form'!Q10</f>
        <v>N</v>
      </c>
      <c r="G665" s="467" t="str">
        <f>IF(ISBLANK('Record Form'!M10),"",DATE(YEAR(C665)+3,MONTH(C665),DAY(C665)-1))</f>
        <v/>
      </c>
      <c r="H665" s="468"/>
      <c r="I665" s="468"/>
    </row>
    <row r="666" spans="1:11" ht="16.5" customHeight="1"/>
    <row r="667" spans="1:11" ht="16.5" customHeight="1"/>
    <row r="668" spans="1:11" ht="16.5" customHeight="1"/>
    <row r="669" spans="1:11" ht="16.5" customHeight="1"/>
    <row r="670" spans="1:11" ht="16.5" customHeight="1"/>
    <row r="671" spans="1:11" ht="16.5" customHeight="1"/>
    <row r="672" spans="1:11"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row r="1001" ht="16.5" customHeight="1"/>
    <row r="1002" ht="16.5" customHeight="1"/>
    <row r="1003" ht="16.5" customHeight="1"/>
    <row r="1004" ht="16.5" customHeight="1"/>
    <row r="1005" ht="16.5" customHeight="1"/>
    <row r="1006" ht="16.5" customHeight="1"/>
    <row r="1007" ht="16.5" customHeight="1"/>
    <row r="1008" ht="16.5" customHeight="1"/>
    <row r="1009" ht="16.5" customHeight="1"/>
    <row r="1010" ht="16.5" customHeight="1"/>
    <row r="1011" ht="16.5" customHeight="1"/>
    <row r="1012" ht="16.5" customHeight="1"/>
    <row r="1013" ht="16.5" customHeight="1"/>
    <row r="1014" ht="16.5" customHeight="1"/>
    <row r="1015" ht="16.5" customHeight="1"/>
    <row r="1016" ht="16.5" customHeight="1"/>
    <row r="1017" ht="16.5" customHeight="1"/>
    <row r="1018" ht="16.5" customHeight="1"/>
    <row r="1019" ht="16.5" customHeight="1"/>
    <row r="1020" ht="16.5" customHeight="1"/>
    <row r="1021" ht="16.5" customHeight="1"/>
    <row r="1022" ht="16.5" customHeight="1"/>
    <row r="1023" ht="16.5" customHeight="1"/>
    <row r="1024" ht="16.5" customHeight="1"/>
    <row r="1025" ht="16.5" customHeight="1"/>
    <row r="1026" ht="16.5" customHeight="1"/>
    <row r="1027" ht="16.5" customHeight="1"/>
    <row r="1028" ht="16.5" customHeight="1"/>
    <row r="1029" ht="16.5" customHeight="1"/>
    <row r="1030" ht="16.5" customHeight="1"/>
    <row r="1031" ht="16.5" customHeight="1"/>
    <row r="1032" ht="16.5" customHeight="1"/>
    <row r="1033" ht="16.5" customHeight="1"/>
    <row r="1034" ht="16.5" customHeight="1"/>
    <row r="1035" ht="16.5" customHeight="1"/>
    <row r="1036" ht="16.5" customHeight="1"/>
    <row r="1037" ht="16.5" customHeight="1"/>
    <row r="1038" ht="16.5" customHeight="1"/>
    <row r="1039" ht="16.5" customHeight="1"/>
    <row r="1040" ht="16.5" customHeight="1"/>
    <row r="1041" ht="16.5" customHeight="1"/>
    <row r="1042" ht="16.5" customHeight="1"/>
    <row r="1043" ht="16.5" customHeight="1"/>
    <row r="1044" ht="16.5" customHeight="1"/>
    <row r="1045" ht="16.5" customHeight="1"/>
    <row r="1046" ht="16.5" customHeight="1"/>
    <row r="1047" ht="16.5" customHeight="1"/>
    <row r="1048" ht="16.5" customHeight="1"/>
    <row r="1049" ht="16.5" customHeight="1"/>
    <row r="1050" ht="16.5" customHeight="1"/>
    <row r="1051" ht="16.5" customHeight="1"/>
    <row r="1052" ht="16.5" customHeight="1"/>
    <row r="1053" ht="16.5" customHeight="1"/>
    <row r="1054" ht="16.5" customHeight="1"/>
    <row r="1055" ht="16.5" customHeight="1"/>
    <row r="1056" ht="16.5" customHeight="1"/>
    <row r="1057" ht="16.5" customHeight="1"/>
    <row r="1058" ht="16.5" customHeight="1"/>
    <row r="1059" ht="16.5" customHeight="1"/>
    <row r="1060" ht="16.5" customHeight="1"/>
    <row r="1061" ht="16.5" customHeight="1"/>
    <row r="1062" ht="16.5" customHeight="1"/>
    <row r="1063" ht="16.5" customHeight="1"/>
    <row r="1064" ht="16.5" customHeight="1"/>
    <row r="1065" ht="16.5" customHeight="1"/>
    <row r="1066" ht="16.5" customHeight="1"/>
    <row r="1067" ht="16.5" customHeight="1"/>
    <row r="1068" ht="16.5" customHeight="1"/>
    <row r="1069" ht="16.5" customHeight="1"/>
    <row r="1070" ht="16.5" customHeight="1"/>
    <row r="1071" ht="16.5" customHeight="1"/>
    <row r="1072" ht="16.5" customHeight="1"/>
    <row r="1073" ht="16.5" customHeight="1"/>
    <row r="1074" ht="16.5" customHeight="1"/>
    <row r="1075" ht="16.5" customHeight="1"/>
    <row r="1076" ht="16.5" customHeight="1"/>
    <row r="1077" ht="16.5" customHeight="1"/>
    <row r="1078" ht="16.5" customHeight="1"/>
    <row r="1079" ht="16.5" customHeight="1"/>
    <row r="1080" ht="16.5" customHeight="1"/>
    <row r="1081" ht="16.5" customHeight="1"/>
    <row r="1082" ht="16.5" customHeight="1"/>
    <row r="1083" ht="16.5" customHeight="1"/>
    <row r="1084" ht="16.5" customHeight="1"/>
    <row r="1085" ht="16.5" customHeight="1"/>
    <row r="1086" ht="16.5" customHeight="1"/>
    <row r="1087" ht="16.5" customHeight="1"/>
    <row r="1088" ht="16.5" customHeight="1"/>
    <row r="1089" ht="16.5" customHeight="1"/>
    <row r="1090" ht="16.5" customHeight="1"/>
    <row r="1091" ht="16.5" customHeight="1"/>
    <row r="1092" ht="16.5" customHeight="1"/>
    <row r="1093" ht="16.5" customHeight="1"/>
    <row r="1094" ht="16.5" customHeight="1"/>
    <row r="1095" ht="16.5" customHeight="1"/>
    <row r="1096" ht="16.5" customHeight="1"/>
    <row r="1097" ht="16.5" customHeight="1"/>
    <row r="1098" ht="16.5" customHeight="1"/>
    <row r="1099" ht="16.5" customHeight="1"/>
    <row r="1100" ht="16.5" customHeight="1"/>
    <row r="1101" ht="16.5" customHeight="1"/>
    <row r="1102" ht="16.5" customHeight="1"/>
    <row r="1103" ht="16.5" customHeight="1"/>
    <row r="1104" ht="16.5" customHeight="1"/>
    <row r="1105" ht="16.5" customHeight="1"/>
    <row r="1106" ht="16.5" customHeight="1"/>
    <row r="1107" ht="16.5" customHeight="1"/>
    <row r="1108" ht="16.5" customHeight="1"/>
    <row r="1109" ht="16.5" customHeight="1"/>
    <row r="1110" ht="16.5" customHeight="1"/>
    <row r="1111" ht="16.5" customHeight="1"/>
    <row r="1112" ht="16.5" customHeight="1"/>
    <row r="1113" ht="16.5" customHeight="1"/>
    <row r="1114" ht="16.5" customHeight="1"/>
    <row r="1115" ht="16.5" customHeight="1"/>
    <row r="1116" ht="16.5" customHeight="1"/>
    <row r="1117" ht="16.5" customHeight="1"/>
    <row r="1118" ht="16.5" customHeight="1"/>
    <row r="1119" ht="16.5" customHeight="1"/>
    <row r="1120" ht="16.5" customHeight="1"/>
    <row r="1121" ht="16.5" customHeight="1"/>
    <row r="1122" ht="16.5" customHeight="1"/>
    <row r="1123" ht="16.5" customHeight="1"/>
    <row r="1124" ht="16.5" customHeight="1"/>
    <row r="1125" ht="16.5" customHeight="1"/>
    <row r="1126" ht="16.5" customHeight="1"/>
    <row r="1127" ht="16.5" customHeight="1"/>
    <row r="1128" ht="16.5" customHeight="1"/>
    <row r="1129" ht="16.5" customHeight="1"/>
    <row r="1130" ht="16.5" customHeight="1"/>
    <row r="1131" ht="16.5" customHeight="1"/>
    <row r="1132" ht="16.5" customHeight="1"/>
    <row r="1133" ht="16.5" customHeight="1"/>
    <row r="1134" ht="16.5" customHeight="1"/>
    <row r="1135" ht="16.5" customHeight="1"/>
    <row r="1136" ht="16.5" customHeight="1"/>
    <row r="1137" ht="16.5" customHeight="1"/>
    <row r="1138" ht="16.5" customHeight="1"/>
    <row r="1139" ht="16.5" customHeight="1"/>
    <row r="1140" ht="16.5" customHeight="1"/>
    <row r="1141" ht="16.5" customHeight="1"/>
    <row r="1142" ht="16.5" customHeight="1"/>
    <row r="1143" ht="16.5" customHeight="1"/>
    <row r="1144" ht="16.5" customHeight="1"/>
  </sheetData>
  <sheetProtection algorithmName="SHA-512" hashValue="52+G3tXS5QYVkbPeWIXYhVWiFRFNXRwW1P1noSRH9px4rS5GVeRoa+rqu4VUtu4/6fm3xjFQD4TWL0/ZNkpqXg==" saltValue="l4vxabMUHgYnivrQNf8Ndg==" spinCount="100000" sheet="1" objects="1" scenarios="1"/>
  <mergeCells count="24">
    <mergeCell ref="G665:I665"/>
    <mergeCell ref="D640:D641"/>
    <mergeCell ref="E640:E641"/>
    <mergeCell ref="K640:K641"/>
    <mergeCell ref="E660:F660"/>
    <mergeCell ref="G660:I660"/>
    <mergeCell ref="G661:I661"/>
    <mergeCell ref="G662:I662"/>
    <mergeCell ref="D649:D650"/>
    <mergeCell ref="E649:E650"/>
    <mergeCell ref="F649:J649"/>
    <mergeCell ref="K649:K650"/>
    <mergeCell ref="B640:B641"/>
    <mergeCell ref="C640:C641"/>
    <mergeCell ref="F640:J640"/>
    <mergeCell ref="G663:I663"/>
    <mergeCell ref="G664:I664"/>
    <mergeCell ref="B649:B650"/>
    <mergeCell ref="C649:C650"/>
    <mergeCell ref="B2:B3"/>
    <mergeCell ref="C2:C3"/>
    <mergeCell ref="D2:D3"/>
    <mergeCell ref="E2:E3"/>
    <mergeCell ref="F2:J2"/>
  </mergeCells>
  <phoneticPr fontId="62" type="noConversion"/>
  <pageMargins left="0.70866141732283472" right="0.70866141732283472" top="0.74803149606299213" bottom="0.74803149606299213" header="0" footer="0"/>
  <pageSetup paperSize="9" scale="43" fitToHeight="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1</vt:i4>
      </vt:variant>
    </vt:vector>
  </HeadingPairs>
  <TitlesOfParts>
    <vt:vector size="4" baseType="lpstr">
      <vt:lpstr>Important Notice</vt:lpstr>
      <vt:lpstr>Record Form</vt:lpstr>
      <vt:lpstr>Course list</vt:lpstr>
      <vt:lpstr>'Record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 Lik Hong</dc:creator>
  <cp:lastModifiedBy>CHU Lik Hong</cp:lastModifiedBy>
  <cp:lastPrinted>2026-05-12T06:47:57Z</cp:lastPrinted>
  <dcterms:created xsi:type="dcterms:W3CDTF">2025-05-12T10:34:44Z</dcterms:created>
  <dcterms:modified xsi:type="dcterms:W3CDTF">2026-05-12T07:03:30Z</dcterms:modified>
</cp:coreProperties>
</file>